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15" windowWidth="14520" windowHeight="11640" activeTab="1"/>
  </bookViews>
  <sheets>
    <sheet name="приложение 1" sheetId="2" r:id="rId1"/>
    <sheet name="приложение 2" sheetId="3" r:id="rId2"/>
  </sheets>
  <definedNames>
    <definedName name="_xlnm._FilterDatabase" localSheetId="0" hidden="1">'приложение 1'!$A$3:$I$24</definedName>
  </definedNames>
  <calcPr calcId="144525"/>
</workbook>
</file>

<file path=xl/calcChain.xml><?xml version="1.0" encoding="utf-8"?>
<calcChain xmlns="http://schemas.openxmlformats.org/spreadsheetml/2006/main">
  <c r="Q6" i="3" l="1"/>
  <c r="Q7" i="3"/>
  <c r="Q8" i="3"/>
  <c r="Q9" i="3"/>
  <c r="Q10" i="3"/>
  <c r="Q11" i="3"/>
  <c r="Q12" i="3"/>
  <c r="Q13" i="3"/>
  <c r="Q14" i="3"/>
  <c r="Q15" i="3"/>
  <c r="Q16" i="3"/>
  <c r="Q17" i="3"/>
  <c r="Q18" i="3"/>
  <c r="Q19" i="3"/>
  <c r="Q20" i="3"/>
  <c r="Q21" i="3"/>
  <c r="Q22" i="3"/>
  <c r="Q27" i="3"/>
  <c r="Q32" i="3"/>
  <c r="Q33" i="3"/>
  <c r="Q5" i="3"/>
  <c r="O27" i="3"/>
  <c r="O32" i="3"/>
  <c r="O33" i="3"/>
  <c r="M33" i="3"/>
  <c r="M34" i="3" s="1"/>
  <c r="K33" i="3"/>
  <c r="K34" i="3" s="1"/>
  <c r="G33" i="3" l="1"/>
  <c r="G32" i="3"/>
  <c r="E31" i="3"/>
  <c r="E30" i="3"/>
  <c r="E29" i="3"/>
  <c r="E28" i="3"/>
  <c r="G27" i="3"/>
  <c r="E26" i="3"/>
  <c r="E25" i="3"/>
  <c r="E24" i="3"/>
  <c r="E23" i="3"/>
  <c r="G22" i="3"/>
  <c r="G21" i="3"/>
  <c r="G20" i="3"/>
  <c r="G19" i="3"/>
  <c r="G18" i="3"/>
  <c r="G17" i="3"/>
  <c r="G16" i="3"/>
  <c r="G15" i="3"/>
  <c r="G14" i="3"/>
  <c r="G13" i="3"/>
  <c r="G12" i="3"/>
  <c r="G11" i="3"/>
  <c r="G10" i="3"/>
  <c r="G9" i="3"/>
  <c r="G8" i="3"/>
  <c r="G7" i="3"/>
  <c r="G6" i="3"/>
  <c r="G5" i="3"/>
  <c r="G23" i="3" l="1"/>
  <c r="O23" i="3"/>
  <c r="Q23" i="3"/>
  <c r="G31" i="3"/>
  <c r="Q31" i="3"/>
  <c r="O31" i="3"/>
  <c r="G28" i="3"/>
  <c r="Q28" i="3"/>
  <c r="O28" i="3"/>
  <c r="G25" i="3"/>
  <c r="O25" i="3"/>
  <c r="Q25" i="3"/>
  <c r="G29" i="3"/>
  <c r="O29" i="3"/>
  <c r="Q29" i="3"/>
  <c r="G24" i="3"/>
  <c r="G34" i="3" s="1"/>
  <c r="Q24" i="3"/>
  <c r="O24" i="3"/>
  <c r="G26" i="3"/>
  <c r="Q26" i="3"/>
  <c r="O26" i="3"/>
  <c r="G30" i="3"/>
  <c r="Q30" i="3"/>
  <c r="O30" i="3"/>
  <c r="E30" i="2"/>
  <c r="E29" i="2"/>
  <c r="G29" i="2" s="1"/>
  <c r="E28" i="2"/>
  <c r="E27" i="2"/>
  <c r="E25" i="2"/>
  <c r="E24" i="2"/>
  <c r="E23" i="2"/>
  <c r="E22" i="2"/>
  <c r="Q34" i="3" l="1"/>
  <c r="O34" i="3"/>
  <c r="G23" i="2"/>
  <c r="G24" i="2"/>
  <c r="G25" i="2"/>
  <c r="G26" i="2"/>
  <c r="G27" i="2"/>
  <c r="G28" i="2"/>
  <c r="G30" i="2"/>
  <c r="G31" i="2"/>
  <c r="G32" i="2"/>
  <c r="G4" i="2" l="1"/>
  <c r="G5" i="2"/>
  <c r="G6" i="2"/>
  <c r="G7" i="2"/>
  <c r="G8" i="2"/>
  <c r="G9" i="2"/>
  <c r="G10" i="2"/>
  <c r="G11" i="2"/>
  <c r="G12" i="2"/>
  <c r="G13" i="2"/>
  <c r="G14" i="2"/>
  <c r="G15" i="2"/>
  <c r="G16" i="2"/>
  <c r="G17" i="2"/>
  <c r="G18" i="2"/>
  <c r="G19" i="2"/>
  <c r="G20" i="2"/>
  <c r="G21" i="2"/>
  <c r="G22" i="2"/>
  <c r="G33" i="2" l="1"/>
</calcChain>
</file>

<file path=xl/sharedStrings.xml><?xml version="1.0" encoding="utf-8"?>
<sst xmlns="http://schemas.openxmlformats.org/spreadsheetml/2006/main" count="291" uniqueCount="122">
  <si>
    <t>№ лота</t>
  </si>
  <si>
    <t xml:space="preserve">    Международное непатентованное название лекарственного средства или наименование изделий медицинского назначения</t>
  </si>
  <si>
    <t xml:space="preserve">Полная характеристика (описание) товаров (с указанием формы выпуска и дозировки) </t>
  </si>
  <si>
    <t>Ед.изм.</t>
  </si>
  <si>
    <t xml:space="preserve">Количество  </t>
  </si>
  <si>
    <t>СУММА</t>
  </si>
  <si>
    <t>шт</t>
  </si>
  <si>
    <t>Мето поставки</t>
  </si>
  <si>
    <t xml:space="preserve">график поставки </t>
  </si>
  <si>
    <t>Закуп на  медицинские изделия  на 2024 год.</t>
  </si>
  <si>
    <t>цена 2024год</t>
  </si>
  <si>
    <t>уп</t>
  </si>
  <si>
    <t>ГККП  «Областной центр СПИД по профилактике и борьбе со СПИД » , юридический адрес: г.Туркестан, ул. Талканбаева 91а</t>
  </si>
  <si>
    <t>по заявке заказчика течение 15 дней, до дверей склада</t>
  </si>
  <si>
    <t>Төрағасы:</t>
  </si>
  <si>
    <t>Жузжасаров Бақытжан Заманханович – басшы</t>
  </si>
  <si>
    <t xml:space="preserve">Сагитова Сайра Сарсенгалиевна – төраға орынбасары  </t>
  </si>
  <si>
    <t>Комиссия мүшелері:</t>
  </si>
  <si>
    <t xml:space="preserve">Нишанов Жохангир – зертхана меңгерушісі </t>
  </si>
  <si>
    <t xml:space="preserve">Нурметов Худияр – мемлекеттік сатып алу маманы </t>
  </si>
  <si>
    <t xml:space="preserve"> </t>
  </si>
  <si>
    <t xml:space="preserve"> Секретар: Дарменова Роза – провизор</t>
  </si>
  <si>
    <t>Набор реагентов для определения антигена и антител к вирусу иммунодефицита человека (иммунохемилюминесцентный анализ) к  хемилюминесцентному иммунологическому  анализатору СМ-180. Данное изделие применяется для диагностики in vitro и качественного определения антигена HIV-1 p24 и антител к HIV-1 и HIV-2 (HIV Ag+Ab). Основные компоненты (состав): R1 - Магнитные частицы, покрытые рекомбинантным антигеном HIV и мышиными антителами к HIV, R2 - Рекомбинантный антиген HIV и мышиные антитела к HIV, меченные эфиром акридиния, R3 - Буферный раствор PBS, Низкое значение калибратора - Сыворотка бычьей крови-матрица, Высокое значение калибратора - Сыворотка бычьей крови-матрица с добавлением антител к HIV, Контрольный раствор (уровень 1) - Сыворотка крови здорового человека-матрица, Контрольный раствор (уровень 2) - Сыворотка крови здорового человека-матрица с добавлением антител к HIV. В закуп товара входит сопутствующая услуга: выезд сертифицированного специалиста для адаптации реагента.</t>
  </si>
  <si>
    <t>Концентрированный моющий буферный  реагент используется на хемилюминесцентном иммунологическом  анализаторе СМ-180 для очистки  реагентного зонда и трубки  также для разведение проб и реагентов. Основные компоненты: Фосфатный буфер ~50 ммоль/л; ПАВ -1,5% . Объем 1л. В закуп товара входит сопутствующая услуга: выезд сертифицированного специалиста для адаптации реагента.</t>
  </si>
  <si>
    <t>Кислотный триггерный реагент используется в реакциях хемилюминесцентного иммунологического  анализатора СМ-180  для обеспечения необходимого перекиси водорода для инициирования хемилюминесцентной реакции . Состав : Перекись водорода -1,3% ; Азотная кислота ~0,007моль/л . Объем 500 мл. В закуп товара входит сопутствующая услуга: выезд сертифицированного специалиста для адаптации реагента.</t>
  </si>
  <si>
    <t>Щелочной триггерный реагент используется в  реакций на хемилюминесцентном иммунологическом  анализаторе СМ-180 чтобы обеспечить необходимую щелочную среду для инициирования хемилюминесцентной реакции. Основные компоненты :Гидроксид натрия ~ 0,35 моль/л ; ПАВ -2,5% . Объем 500 мл. В закуп товара входит сопутствующая услуга: выезд сертифицированного специалиста для адаптации реагента.</t>
  </si>
  <si>
    <t>Кюветы (реакционные пробирки) одиночные полистироловые к  хемилюминесцентному иммунологическому  анализатору СМ-180 . Одноразовая измерительная кювета. Объем реакционной смеси максимально : 1400 мкл.Размер одной кюветы:14,4*7*39,6 мм. В закуп товара входит сопутствующая услуга: выезд сертифицированного специалиста для адаптации реагента.</t>
  </si>
  <si>
    <t>Буфер для промывки зондов используется для поддерживающей промывки  хемилюминесцентного иммунологического  анализатора СМ-180 . Основные компоненты: Гипохлорит натрия .  Перед использованием Probe Washing Buffer необходимо разбавить очищенной водой в соотношении 1 : 4 . Объем 20 мл . В закуп товара входит сопутствующая услуга: выезд сертифицированного специалиста для адаптации реагента.</t>
  </si>
  <si>
    <t>Раствор для кондиционирования зонда используется для обслуживания хемилюминесцентного  иммунологического   анализатора СМ-180 и интегрированния  системы серии CSM. Основной  компонент :  жидкость  содержащий  белок. Объем 2* 15 мл . В закуп товара входит сопутствующая услуга: выезд сертифицированного специалиста для адаптации реагента.</t>
  </si>
  <si>
    <t>Тест-полоски  для анализатора мочи DIRUI H-100.  Определяемые по 14-ти параметрам : уробилиноген, билирубин, кетоны, кровь, белок, нитриты, лейкоциты, глюкоза, удельный вес, pН, креатинин, микроальбумин, аскорбиновая кислота и кальций. В упаковке 100 тест-полосок. Тест-полоски  выпускаются для качественного анализа мочи и являются реагентом для диагностики in vitro. Результаты на полосках можно считывать как визуально, так и с помощью прибора. Калибратор  в наборе .  В закуп товара входит сопутствующая услуга: выезд сертифицированного специалиста для адаптации тест полоски.</t>
  </si>
  <si>
    <t>Контрольные (позитивный)  тест-полоски   для анализатора мочи DIRUI H-100. Оценка точности результатов  по 13 контрольным параметрам в методе «сухой химии»: глюкоза, билирубин, кетоны, кровь, удельный вес, рН, белок, уробилиноген, нитриты, лейкоциты, микроальбумин, креатинин, кальций. Состав: Phosphate buffer 0,2%,; glucose 1,0%; sodium chloride 0,5%; hemoglobin 0,1%;  albumin 0,7%;  ethyl acetoacetate 0,9%; sodium nitrite 0,3%; esterase 0,5%; urea 2%; creatinine 0,2%; Са 0,1%; bilirubin substitute 0,1%; urobilinagen substitute 0,1% и другие нереактивные  вещества и стабилизаторы 93,3%, , обеспечивающими положительные результаты.  рН в диапазоне от 5,5 до 7,5. Не содержат потенциально инфекционных компонентов. Срок годности: 12 месяцев.. Температура хранения: 2-8 °С в сухом и защищенном от света месте в плотно закрытой фабричной упаковке. Фасовка 8 мл. В закуп товара входит сопутствующая услуга: выезд сертифицированного специалиста для адаптации тест полоски.</t>
  </si>
  <si>
    <t>Контрольные  (негативный) тест-полоски   для анализатора мочи DIRUI H-100. Оценка точности результатов   по 13 контрольным параметрам в методе «сухой химии»:  глюкоза, билирубин, кетоны, кровь, удельный вес, рН, белок, уробилиноген, нитриты, лейкоциты, микроальбумин, креатинин, кальций. Состав: urea 2%; sodium chliride 0,5%; phosphate buffer 0,2% и другие нереактивные вещества и стабилизаторы 97,3%., обеспечивающими  отрицательные результаты.  рН в диапазоне от 6,0 до 7,5. Не содержат потенциально инфекционных компонентов. Срок годности: не менее 12 месяцев.. Температура хранения: 2-8 °С в сухом и защищенном от света месте в плотно закрытой фабричной упаковке. Фасовка 8 мл .  В закуп товара входит сопутствующая услуга: выезд сертифицированного специалиста для адаптации тест полоски.</t>
  </si>
  <si>
    <t>Реагент BF-FDТI Lyse  применяется на гематологический анализатор BF- 6900-CRP   для растворения красных кровяных телец, окрашивания клеток, определения содержания лимфоцитов, моноцитов, эозинофилов и нейтрофилов. Анализатор  выполняеть  автоматически операции : разбавлять часть пробы цельной крови BF-FDOI, добавлять BF-FDTI после разрушения клеток. По истечении заданного периода реакции, коэффициент дифференциации лейкоцитов и счетное число могут быть получены с помощью технологии лазерного рассеяния и технологии проточной цитометрии . Индекс производительност] (25 ± 1) ° C, pH 5,50 ± 0,50  Состав : Хлорид декалкилтриметиламмония: 0,5%, ;  гидрированное касторовое масло: 0,3%. Хранить при температуре 2 ° C ~ 30 ° C в запечатанном и защищенном от солнечного света месте, срок хранения указан на этикетке., Срок действ ия после открытия составляет 60 дней при температуре 2 ° C ~ 30 ° C.  Объем 200 мл. В закуп товара входит сопутствующая услуга: выезд сертифицированного специалиста для адаптации реагента.</t>
  </si>
  <si>
    <t>Реагент BF-FBH Лизирующий реагент применяется на гематологический анализатор BF- 6900-CRP   для  растворения эритроцитов, определения содержания лейкоцитов и гемоглобина, количества и соотношения базофильных гранулоцитов. Разбавляет  мембрану эритроцитов, высвобождает  гемоглобин. Использует  колориметрию для анализа и измерения содержания гемоглобина. В то же время, кроме базофильных гранулоцитов, другие белые кровяные тельца приходят в реакцию. Используйте оптический метод, чтобы проанализировать общую сумму лейкоцитов и подсчетное число, соотношение базофильных гранулоцитов.  Состав: Лауриловый спирт и полиэфир-9: 0,8% . Хранить при температуре 2 ° C ~ 30 ° C в запечатанном и защищенном от солнечного света месте, срок хранения указан на этикетке. Срок действ ия после открытия составляет 60 дней при температуре 2 ° C ~ 30 ° C. Объем 500 мл. В закуп товара входит сопутствующая услуга: выезд сертифицированного специалиста для адаптации реагента.</t>
  </si>
  <si>
    <t>Реагент  BF-FDOI Лизирующий реагент применяется на гематологический анализатор BF -6900-CRP  для растворения красных кровяных телец, окрашивания клеток, определения содержания лимфоцитов, моноцитов, эозинофилов и нейтрофилов. Анализатор  выполняеть   автоматически следующие операции : разбавлять часть пробы цельной крови BF-FDOI, добавлять BF-FDTI после разрушения клеток. По истечении заданного периода реакции, коэффициент дифференциации лейкоцитов и счетное число могут быть получены с помощью технологии лазерного рассеяния и технологии проточной цитометрии.  Индекс производительности (25 ± 1) ° C, pH 5,50 ± 0,5 . Состав : Гидрогенизированное касторовое масло: 0,3% Хранить при температуре 2 ° C ~ 30 ° C в запечатанном и защищенном от солнечного света месте, срок хранения указан на этикетке.  Срок действия после открытия составляет 60 дней при температуре 2 ° C ~ 30 ° C.  Объем 500 мл. В закуп товара входит сопутствующая услуга: выезд сертифицированного специалиста для адаптации реагента.</t>
  </si>
  <si>
    <t>Реагент BF- 5D Diluent  применяется на гематологический анализатор BF6900 -CRP разжижающее кровь вещество . При соответствующем осмотическом давление и проводимости поддерживает целостность исходного объема клеток крови в течение определенного периода времени, чтобы гарантировать доступ к величине импульса, соответствующей объему клеток.  Состав: Хлорид натрия: 0,7%, буфер борной кислоты: 0,5% .  Хранить при температуре 2 ~ 30 ° C в запечатанном и защищенном от солнечного света месте, срок годности 24 месяца. Срок действия после открытия составляет 60 дней при температуре 2 ° C ~ 30 ° C. Объем 20 л. В закуп товара входит сопутствующая услуга: выезд сертифицированного специалиста для адаптации реагента.</t>
  </si>
  <si>
    <t>Очищающий реагент I применяется на гематологический анализатор BF- 6900 -CRP   для очистки детекторной части прибора, поворотного клапана, всасывающей трубки цельной крови, кюветы для гемоглобина, предотвращения накопления белка.  В качестве сильного щелочного очистителя для удаления клеточной жидкости и белков, оставшихся в автоматическом гематологическом анализаторе.  Состав : Гипохлорит натрия.   Хранить при температуре 2 ° C ~ 30 ° C и в защищенном от света месте, срок годности указывается на этикетке.     Срок действия после открытия составляет 30 дней при температуре 2 ° C ~ 30 ° C. Объем 50 мл. В закуп товара входит сопутствующая услуга: выезд сертифицированного специалиста для адаптации реагента.</t>
  </si>
  <si>
    <t>Контрольная кровь предназначена на гематологический анализатор BF- 6900-CRP  для оценки точности и достоверности проведения результатов  по 5 популяциям .Состав: Эритроциты, лейкоциты, кровяная пластинка извлекаются из крови животных.  Хранить при температуре 2 ° C ~ 8 ° C, защищать от солнечных лучей, срок годности 3 месяца.Срок годности после вскрытия составляет 14 дней при 2 ° C ~ 8 ° C. В закуп товара входит сопутствующая услуга: выезд сертифицированного специалиста для адаптации реагента.</t>
  </si>
  <si>
    <t>Контрольная кровь предназначена на гематологический анализатор BF 6900 -CRP  для оценки точности и достоверности проведения результатов по 5 популяциям .Состав: Эритроциты, лейкоциты, кровяная пластинка извлекаются из крови животных.  Хранить при температуре 2 ° C ~ 8 ° C, защищать от солнечных лучей, срок годности 3 месяца.  Срок годности после вскрытия составляет 14 дней при 2 ° C ~ 8 ° C. В закуп товара входит сопутствующая услуга: выезд сертифицированного специалиста для адаптации реагента.</t>
  </si>
  <si>
    <t>Контрольная кровь предназначена на гематологический анализатор BF 6900 -CRP  для оценки точности и достоверности проведения результатов по 5 популяциям .Состав: Эритроциты, лейкоциты, кровяная пластинка извлекаются из крови животных.  Хранить при температуре 2 ° C ~ 8 ° C, защищать от солнечных лучей, срок годности 3 месяца. Срок годности после вскрытия составляет 14 дней при 2 ° C ~ 8 ° C. В закуп товара входит сопутствующая услуга: выезд сертифицированного специалиста для адаптации реагента.</t>
  </si>
  <si>
    <t>упак</t>
  </si>
  <si>
    <t>Набор реагентов для опеределения Human Immunodeficiency Virus (Вирус иммунодефицита человека) 100 Test/kit</t>
  </si>
  <si>
    <t>Concentrated Washing Buffer/Концентрированный промывочный буфер (Concentrated Washing Buffer) 1×1L/bottle</t>
  </si>
  <si>
    <t>Acid Trigger Reagent Кислотный пусковой реагент 500 мл/флакон 1 флакон (Acid Trigger Reagent) 1×500ml/bottle</t>
  </si>
  <si>
    <t>Alkaline Trigger Reagent/Щелочной триггерный реагент 500 мл/флакон 1 флакон (Alkaline Trigger Reagent) 1×500ml/bottle</t>
  </si>
  <si>
    <t>Кюветный блок (Cuvete) 4*90/kit</t>
  </si>
  <si>
    <t>Probe Washing Buffer/Буфер для промывки зонда (Probe Washing Buffer) 20ml</t>
  </si>
  <si>
    <t>Кондиционирующий раствор зонда (Probe Conditioning Solution) 2*15mL</t>
  </si>
  <si>
    <t>Реагентные полоски DIRUI H14-Ca 100 полосок</t>
  </si>
  <si>
    <t>Контроль мочи (положительный) (Urinalysis Control (Positive)) 8 мл/бутылка</t>
  </si>
  <si>
    <t>Контроль мочи (отрицательный) (Urinalysis Control (Negative)) 8 мл/бутылка</t>
  </si>
  <si>
    <t>BF-FDTI Лизирующий реагент BF-FDTI Lyse  200 мл</t>
  </si>
  <si>
    <t>BF-FBH Лизирующий реагент BF-FBH Lyse 500 мл</t>
  </si>
  <si>
    <t>BF-FDOI Лизирующий реагент BF-FDOI Lyse  500 мл</t>
  </si>
  <si>
    <t>BF-5D Дилюент BF-5D Diluent 20 л</t>
  </si>
  <si>
    <t>Очищающий реагент I для пробоотборника Probe cleanser I 50 мл</t>
  </si>
  <si>
    <t>Контрольный материал для автоматического гематологического анализатора (5-part) уровень 1 LEVEL1/ 2,5 мл</t>
  </si>
  <si>
    <t>Контрольный материал для автоматического гематологического анализатора (5-part) уровень 2 LEVEL2/ 2,5 мл</t>
  </si>
  <si>
    <t>Контрольный материал для автоматического гематологического анализатора (5-part) уровень 3 LEVEL3/ 2,5 мл</t>
  </si>
  <si>
    <t>ВИЧ Комбо Аг/Ат Комбо к-ли 4J2712</t>
  </si>
  <si>
    <t>КонтролиARCHITECT HIV Ag/Ab Combo Controls предназначены для оценки воспроизводимости теста и выявления системных аналитических отклонений системы ARCHITECT i при одновременном качественном определении антигена HIV p24 и антител к вирусу иммунодефицита человека типов 1 и/или 2 (HIV-1/HIV-2) в сыворотке или плазме крови человека. 4 флакона (по 8 мл каждый) контролей ARCHITECT HIV Ag/Ab Combo: отрицательный контроль, положительный контроль 1 и положительный контроль 2 приготовленные в рекальцинированной плазме крови человека. Положительный контроль 1 (инактивированный) реактивен на анти-HIV-1. Положительный контроль 2 (инактивированный) реактивен на анти-HIV-2. Положительный контроль 3является очищенным вирусным лизатом HIV, приготовленным в ТРИС-буферном физиологическом растворе с протеиновым (бычьим) стабилизатором. Консерванты для отрицательного контроля, положительного контроля 1 и положительного контроля 2: азид натрия и противомикробный препарат. Консервант для положительного контроля 3: азид натрия. Отрицательный контроль: диапазон значений контроля (S/CO) 0,00 - 0,50, положительный контроль 1: диапазон значений контроля (S/CO) 1,20 - 11,50, положительный контроль 2: диапазон значений контроля (S/CO) 1,52 - 8,30, положительный контроль 3: диапазон значений контроля (S/CO) 1,87 - 4,59.</t>
  </si>
  <si>
    <t xml:space="preserve"> ВИЧ Аг/Ат Комбо реагент2000 тестов 4J2732</t>
  </si>
  <si>
    <t>Тест ARCHITECT HIV Ag/Ab Combo является хемилюминесцентным иммуноанализом на микрочастицах (CMIA) для одновременного качественного определения антигена HIV p24 и антител к вирусу иммунодефицита человека типа 1 и/или 2 (HIV-1/HIV-2) в сыворотке и плазме крови человека, а также образцах, забранных посмертно (после остановки сердца). Тест ARCHITECT HIV Ag/Ab Combo предназначен для использования в качестве вспомогательного средства диагностики инфекции HIV-1/HIV-2, а также в качестве скринингового теста с целью предупреждения передачи инфекции HIV‑1/HIV-2 реципиентам крови, ее компонентов, а также клеток, тканей и органов. HIV Ag/Ab Combo не позволяет уточнить, реактивность на какой из перечисленных маркеров выявлена: на антиген HIV p24, антитела к HIV-1 или антитела к HIV-2. Перед проведением анализа в систему ARCHITECT i System необходимо загрузить файл теста ARCHITECT HIV Ag/Ab Combo с компакт-диска ARCHITECT i System Assay CD-ROM. Микрочастицы: 1 или 4 флакон(а) (6,6 мл на 100 тестов/27,0 мл на 500 тестов) микрочастиц: микрочастицы, сенсибилизированные антигеном HIV-1/HIV-2 (рекомбинантным) и антителом к HIV p24 (мышиное, моноклональное) в физиологическом растворе с TRIS буфером. Минимальная концентрация: 0,07% сухих веществ. Консервант: азид натрия.Конъюгат: 1 или 4 флакон(а) (5,9 мл на 100 тестов/26,3 мл на 500 тестов) конъюгата: акридин-меченые антигены HIV-1 (рекомбинантные), акридин-меченые синтетические пептиды HIV-1/HIV-2 и акридин-меченое антитело к HIV p24 (мышиное, моноклональное) в фосфатном буфере с протеиновыми (бычьими) и поверхностно-активным стабилизаторами. Минимальная концентрация: 0,05 мкг/мл. Консервант: азид натрия. Разбавитель образца: 1 или 4 флакон(а) (5,9 мл на 100 тестов/26,3 мл на 500 тестов) разбавителя анализа: разбавитель анализа HIV Ag/Ab Combo, содержащий TRIS буфер. Консервант: азид натрия. Воспроизводимость: Тест ARCHITECT HIV Ag/Ab Combo демонстрирует погрешность ≤14% для образцов, значения которых в 3 раза превысили пороговое значение при тестировании трех серий калибратора, трех серий контроля и панели из четырех реактивных образцов. Специфичность теста ARCHITECT HIV Ag/Ab Combo, в котором исследовали образцы крови доноров (в которых HIV, как предполагалось, отсутствовал), составила ≥ 99,5%. Аналитическая чувствительность теста ARCHITECT HIV Ag/Ab Combo к антигену HIV-1 p24 Ag составила &lt; 50 пг/мл. Данный результат получен с помощью тестирования панели HIV-Ag 2003 AFSSAPS с использованием трех серий реагентов ARCHITECT HIV Ag/Ab Combo. Согласно полученным данным, средняя чувствительность к антигену HIV-1 p24 Ag составила 18,06 пг/мл.</t>
  </si>
  <si>
    <t xml:space="preserve"> Промывающий буфер арм. 1X4L 6C5458</t>
  </si>
  <si>
    <t>Промывающий буфер (Wash Buffer (1Lx4) for 920 test)Предназначен для промывки рабочих емкостей, ячеек и соединительных трубок анализатора.  Промывающий буфер представляет собой солевой раствор фосфатного буфера. Консерванты антимикробные агенты. Хранить при температуре 2-8˚С</t>
  </si>
  <si>
    <t>Раствор Пре-триггера 6E2365</t>
  </si>
  <si>
    <t>Раствор пре-триггера (ARCHITECTi Pre-Trigger Solution)Предназначен для отщепления акридиновой метки от комплекса антиген-антитело. Раствор пре-триггера состоит из бидистиллированной воды (99,88%), содержащей перекись водорода в концентрации 1.32%.Хранить при температуре 2-8˚С </t>
  </si>
  <si>
    <t xml:space="preserve"> Чашечки для образцов, 1000шт. 7C1401</t>
  </si>
  <si>
    <t>Расходный материал (Sample Cups) чашечки для образцов Sample Cups в коробке 1000 шт. Пластиковые пробирки для исследуемых образцов. Оригинальной формы (ABBOTT DIAGNOSTICS), предназначенной для штативов пробозагрузчика ARCHITECT</t>
  </si>
  <si>
    <t>Предохранительные крышки, 200 шт./уп. (ARCHITECT Septum) 4D1803</t>
  </si>
  <si>
    <t xml:space="preserve">Расходный материал (предохранительные  крышки Septums для реагентов) для иммунохимического анализатора Architect </t>
  </si>
  <si>
    <t>ВИЧ Комбо Аг/Ат Комб кал-тор</t>
  </si>
  <si>
    <t>Калибратор ARCHITECT HIV Ag/Ab Combo предназначен для калибровки системы ARCHITECT i при одновременном качественном определении антигена HIV p24 и антител к вирусу иммунодефицита человека типов 1 и/или 2 (HIV-1/HIV-2) в сыворотке или плазме крови человека. Дополнительную информацию см. во вкладыше к реагенту ARCHITECT HIV Ag/Ab Combo. 1 флакон (4 мл) калибратора 1 ARCHITECT HIV Ag/Ab Combo (CAL 1): очищенный вирусный лизат HIV в ТРИС-буферном физиологическом растворе с протеиновым (бычьим) стабилизатором. Консервант: азид натрия. Для обеспечения стойкой чувствительности к антигену HIV-1 p24 на уровне &lt; 50 пг/мл концентрация антигена HIV-1 p24 в калибраторе ARCHITECT HIV Ag/Ab Combo соотнесена с международной панелью стандартов Agence francaise de securite sanitaire de sante (французского агентства санитарной безопасности продукции медицинского назначения).</t>
  </si>
  <si>
    <t xml:space="preserve"> Раствор Триггера</t>
  </si>
  <si>
    <t>Раствор триггера (ARCHITECTi Trigger Solution)   Предназначен для инициации реакции хемилюминесценции молекулой акридиниума. Рствор Триггера состоит из бидистилироанной воды (99,6%), содержащей гидроксид натрия в концентрации 1,4% (по массе). Хранить при температуре 2-8˚С </t>
  </si>
  <si>
    <t xml:space="preserve"> Заменяемые крышки, 100шт./уп.</t>
  </si>
  <si>
    <t>Расходный материал (Replacement Cups) заменяющие чашки Replacement Cups в коробке 100 шт</t>
  </si>
  <si>
    <t xml:space="preserve"> Реагент для ухода за зондом</t>
  </si>
  <si>
    <t>Кондиционирующий раствор для дозирующей иглы ARCHITECT Probe Conditioning Solution используется при проведении ежедневной процедуры техобслуживания. Дозирующая игла пипеттора образца кондиционируется данным раствором после промывки гипохлоритом натрия для предотвращения неспецифического связывания аналитов со стенками иглы. иглы ARCHITECT, содержащего рекальцинированную плазму крови человека. Консерванты: противомикробный препарат и ProClin 300</t>
  </si>
  <si>
    <t xml:space="preserve">Тест- система иммуноферментная для
одновременного выявления антител к вирусам иммунодефицита человека 1 и 2 типов (ВИЧ-1 и
ВИЧ-2), ВИЧ-1 группы О и антигена р24 ВИЧ-1, набор диагностический, комплекты  3 (480 тестов), </t>
  </si>
  <si>
    <t xml:space="preserve">1. Иммуносорбент - 1 шт. или 2 шт., 5 шт. 2. Конъюгат-1 - 1 фл. 1,2 мл или 1 фл. 3,6 мл или 3
фл. по 1,2 мл.3. Конъюгат-2 - 1 фл. 2,0 мл или 1 фл. 4,0 мл или 2
фл. по 2,0 мл.4. РРК-1 - 1 фл. 12,0 мл или 3 фл. по 12,0 мл 5. РРК-2 - 1 фл. 20,0 мл или 2 фл. по 20,0 мл 6. К+ат - 1 фл. 2,0 мл или 1 фл. 4,0 мл или 2 фл. по2,0 мл7. К+аг - 1 фл. 2,0 мл или 1 фл. 4,0 мл или 2 фл. по2,0 мл8. К- - 1фл. 2,5 мл или 1 фл. 5,0 мл или 2 фл. по2,5 мл 9. ПР - 1 фл. 50,0 мл или 1 фл. 120,0 мл, или 2 фл.по 120,0 мл10. Стоп-реагент - 1фл. 25,0 мл или 2 фл. по 25,0мл, или 2 фл. по 50,0 мл или 4 фл. по 25,0 мл11. СБ - 1 фл. 25,0 мл или 2 фл. по 50,0 мл, или 3фл. по 25,0 мл,12. ТМБ - 1фл. 2,5 мл или 2 фл. по 3,5 мл или 3 фл.
по 2,5 мл планшетам: - 1 шт., 2 шт. или 5 шт. 14. Пленки защитные для ИФА-планшетов - 2 шт.или 4 шт., или 10 шт.
15. Наконечники одноразовые - 16 шт. или 32 шт.,или 80 шт.16. Ванночки пластиковые для жидких реагентов -2 шт. или 4 шт., или 10 шт.
17. Пакеты полиэтиленовые с замком Zip-Lock - 1
шт. или 2 шт., или 3 шт.
</t>
  </si>
  <si>
    <t>набор</t>
  </si>
  <si>
    <t xml:space="preserve">Расулов Суннат Дадаханович  -   гл бухгалтер </t>
  </si>
  <si>
    <t>приложение 1 к протокол итогов  №6   от 17.05.2024</t>
  </si>
  <si>
    <t>приложение  2 к протокол итогов  №6   от 17.05.2024</t>
  </si>
  <si>
    <t xml:space="preserve">цена </t>
  </si>
  <si>
    <t xml:space="preserve">сумма </t>
  </si>
  <si>
    <t>TOO MD Solution</t>
  </si>
  <si>
    <t xml:space="preserve">Торговые наименование </t>
  </si>
  <si>
    <t>первый победителя</t>
  </si>
  <si>
    <t>второй победителя</t>
  </si>
  <si>
    <t>Набор реагентов ДС-ИФА-ВИЧ-АГАТ -Скрин</t>
  </si>
  <si>
    <t>TOO Halyk Medical Company</t>
  </si>
  <si>
    <t xml:space="preserve">ТОО Нур Торе </t>
  </si>
  <si>
    <t xml:space="preserve">ARCHITECT ВИЧ Комбо Аг/Ат Комбо контроли </t>
  </si>
  <si>
    <t>ARCHITECT ВИЧ Комбо Аг/Ат Комбо реагент кит 2000</t>
  </si>
  <si>
    <t>ARCHITECT ВИЧ Комбо Аг/Ат Комбо калибратор</t>
  </si>
  <si>
    <t xml:space="preserve"> Промывающий буфер</t>
  </si>
  <si>
    <t xml:space="preserve">Раствор Пре-триггера </t>
  </si>
  <si>
    <t xml:space="preserve"> Чашечки для образцов, 1000шт. </t>
  </si>
  <si>
    <t>Предохранительные крышки, 200 шт./уп</t>
  </si>
  <si>
    <t>ARCHITECT реагент для ухода зондом 100,400,500,2000</t>
  </si>
  <si>
    <t>ТОО Ontustik Medical</t>
  </si>
  <si>
    <t>Набор реагентов для опеределения вирус иммунодефицита человека 100 Test</t>
  </si>
  <si>
    <t>HIV Ag+Ab/Набор реагентов для определения антигена и антител к вирусу иммунодефицита человека (иммунохемилюминесцентный анализ) к  хемилюминесцентному иммунологическому  анализатору СМ-180. Данное изделие применяется для диагностики in vitro и качественного определения антигена HIV-1 p24 и антител к HIV-1 и HIV-2 (HIV Ag+Ab). Основные компоненты (состав): R1 - Магнитные частицы, покрытые рекомбинантным антигеном HIV и мышиными антителами к HIV, R2 - Рекомбинантный антиген HIV и мышиные антитела к HIV, меченные эфиром акридиния, R3 - Буферный раствор PBS, Низкое значение калибратора - Сыворотка бычьей крови-матрица, Высокое значение калибратора - Сыворотка бычьей крови-матрица с добавлением антител к HIV, Контрольный раствор (уровень 1) - Сыворотка крови здорового человека-матрица, Контрольный раствор (уровень 2) - Сыворотка крови здорового человека-матрица с добавлением антител к HIV. В закуп товара входит сопутствующая услуга: выезд сертифицированного специалиста для адаптации реагента.</t>
  </si>
  <si>
    <t>Concentrated Washing Buffer/Концентрированный промывочный буфер 1,0л</t>
  </si>
  <si>
    <t xml:space="preserve">Acid Trigger Reagent Кислотный пусковой реагент 500 мл/флакон 1 флакон </t>
  </si>
  <si>
    <t>Acid Trigger Reagent Кислотный пусковой реагент 500 мл/флакон 1 флакон</t>
  </si>
  <si>
    <t>Кювета  4*90</t>
  </si>
  <si>
    <t>Probe Washing Buffer/Буфер для промывки зонда</t>
  </si>
  <si>
    <t xml:space="preserve">Кондиционирующий раствор зонда (Probe Conditioning Solution) </t>
  </si>
  <si>
    <t>Реагентные полоски DIRUI H14-Ca</t>
  </si>
  <si>
    <t>Контроль мочи (положительный) (Urinalysis Control (Positive))</t>
  </si>
  <si>
    <t>Контроль мочи (отрицательный) (Urinalysis Control (Negative))</t>
  </si>
  <si>
    <t>BF-FDTI Лизирующий реагент</t>
  </si>
  <si>
    <t>BF-FBH Лизирующий реагент</t>
  </si>
  <si>
    <t>BF-FDOI Лизирующий реагент</t>
  </si>
  <si>
    <t xml:space="preserve">BF-5D Дилюент </t>
  </si>
  <si>
    <t>Очищающий реагент I для пробоотборника</t>
  </si>
  <si>
    <t>Контрольный материал для автоматического гематологического анализатора (5-part) уровень 1 LEVEL1</t>
  </si>
  <si>
    <t>Контрольный материал для автоматического гематологического анализатора (5-part) уровень 2 LEVEL2</t>
  </si>
  <si>
    <t>Контрольный материал для автоматического гематологического анализатора (5-part) уровень 3 LEVEL3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</si>
</sst>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 _₽_-;\-* #,##0.00\ _₽_-;_-* &quot;-&quot;??\ _₽_-;_-@_-"/>
    <numFmt numFmtId="165" formatCode="_-* #,##0\ _₸_-;\-* #,##0\ _₸_-;_-* &quot;-&quot;??\ _₸_-;_-@_-"/>
    <numFmt numFmtId="166" formatCode="_-* #,##0.00_-;\-* #,##0.00_-;_-* &quot;-&quot;??_-;_-@_-"/>
  </numFmts>
  <fonts count="16">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indexed="8"/>
      <name val="Calibri"/>
      <family val="2"/>
      <scheme val="minor"/>
    </font>
    <font>
      <sz val="8"/>
      <name val="Arial"/>
      <family val="2"/>
    </font>
    <font>
      <sz val="11"/>
      <color theme="1"/>
      <name val="Calibri"/>
      <family val="2"/>
      <scheme val="minor"/>
    </font>
    <font>
      <sz val="10"/>
      <name val="Arial Cyr"/>
      <charset val="204"/>
    </font>
    <font>
      <sz val="9"/>
      <color theme="1"/>
      <name val="Times New Roman"/>
      <family val="1"/>
      <charset val="204"/>
    </font>
    <font>
      <b/>
      <sz val="9"/>
      <color rgb="FF000000"/>
      <name val="Times New Roman"/>
      <family val="1"/>
      <charset val="204"/>
    </font>
    <font>
      <b/>
      <sz val="9"/>
      <color theme="1"/>
      <name val="Times New Roman"/>
      <family val="1"/>
      <charset val="204"/>
    </font>
    <font>
      <sz val="9"/>
      <name val="Times New Roman"/>
      <family val="1"/>
      <charset val="204"/>
    </font>
    <font>
      <sz val="9"/>
      <color rgb="FF000000"/>
      <name val="Times New Roman"/>
      <family val="1"/>
      <charset val="204"/>
    </font>
    <font>
      <sz val="11"/>
      <color rgb="FF000000"/>
      <name val="Calibri"/>
      <family val="2"/>
      <charset val="204"/>
    </font>
    <font>
      <sz val="11"/>
      <color rgb="FF000000"/>
      <name val="Calibri"/>
      <family val="2"/>
      <charset val="204"/>
    </font>
    <font>
      <sz val="11"/>
      <color indexed="8"/>
      <name val="宋体"/>
      <charset val="134"/>
    </font>
    <font>
      <sz val="12"/>
      <color theme="1"/>
      <name val="Times New Roman"/>
      <family val="1"/>
      <charset val="204"/>
    </font>
  </fonts>
  <fills count="5">
    <fill>
      <patternFill patternType="none"/>
    </fill>
    <fill>
      <patternFill patternType="gray125"/>
    </fill>
    <fill>
      <patternFill patternType="none">
        <fgColor indexed="42"/>
        <bgColor indexed="12"/>
      </patternFill>
    </fill>
    <fill>
      <patternFill patternType="solid">
        <fgColor theme="0"/>
        <bgColor indexed="64"/>
      </patternFill>
    </fill>
    <fill>
      <patternFill patternType="solid">
        <fgColor theme="0"/>
        <bgColor indexed="42"/>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7">
    <xf numFmtId="0" fontId="0" fillId="0" borderId="0"/>
    <xf numFmtId="0" fontId="4" fillId="2" borderId="0"/>
    <xf numFmtId="0" fontId="5" fillId="2" borderId="0"/>
    <xf numFmtId="0" fontId="5" fillId="2" borderId="0"/>
    <xf numFmtId="43" fontId="5" fillId="2" borderId="0" applyFont="0" applyFill="0" applyBorder="0" applyAlignment="0" applyProtection="0"/>
    <xf numFmtId="0" fontId="6" fillId="2" borderId="0"/>
    <xf numFmtId="0" fontId="2" fillId="2" borderId="0"/>
    <xf numFmtId="0" fontId="3" fillId="2" borderId="0"/>
    <xf numFmtId="43" fontId="3" fillId="2" borderId="0" applyFont="0" applyFill="0" applyBorder="0" applyAlignment="0" applyProtection="0"/>
    <xf numFmtId="164" fontId="5" fillId="2" borderId="0" applyFont="0" applyFill="0" applyBorder="0" applyAlignment="0" applyProtection="0"/>
    <xf numFmtId="0" fontId="1" fillId="2" borderId="0" applyFont="0" applyFill="0" applyBorder="0" applyAlignment="0" applyProtection="0"/>
    <xf numFmtId="0" fontId="3" fillId="2" borderId="0"/>
    <xf numFmtId="0" fontId="1" fillId="2" borderId="0"/>
    <xf numFmtId="0" fontId="3" fillId="2" borderId="0"/>
    <xf numFmtId="0" fontId="3" fillId="2" borderId="0"/>
    <xf numFmtId="0" fontId="3" fillId="2" borderId="0"/>
    <xf numFmtId="43" fontId="3" fillId="0" borderId="0" applyFont="0" applyFill="0" applyBorder="0" applyAlignment="0" applyProtection="0"/>
    <xf numFmtId="9" fontId="3" fillId="0" borderId="0" applyFont="0" applyFill="0" applyBorder="0" applyAlignment="0" applyProtection="0"/>
    <xf numFmtId="0" fontId="12" fillId="2" borderId="0"/>
    <xf numFmtId="0" fontId="13" fillId="2" borderId="0"/>
    <xf numFmtId="0" fontId="6" fillId="2" borderId="0">
      <alignment horizontal="center"/>
    </xf>
    <xf numFmtId="0" fontId="13" fillId="2" borderId="0"/>
    <xf numFmtId="0" fontId="14" fillId="2" borderId="0">
      <alignment vertical="center"/>
    </xf>
    <xf numFmtId="166" fontId="1" fillId="2" borderId="0" applyFont="0" applyFill="0" applyBorder="0" applyAlignment="0" applyProtection="0"/>
    <xf numFmtId="0" fontId="5" fillId="2" borderId="0"/>
    <xf numFmtId="0" fontId="3" fillId="2" borderId="0"/>
    <xf numFmtId="9" fontId="3" fillId="2" borderId="0" applyFont="0" applyFill="0" applyBorder="0" applyAlignment="0" applyProtection="0"/>
  </cellStyleXfs>
  <cellXfs count="62">
    <xf numFmtId="0" fontId="0" fillId="0" borderId="0" xfId="0"/>
    <xf numFmtId="0" fontId="7" fillId="3" borderId="1" xfId="3" applyFont="1" applyFill="1" applyBorder="1" applyAlignment="1">
      <alignment horizontal="left" vertical="center" wrapText="1"/>
    </xf>
    <xf numFmtId="0" fontId="10" fillId="3" borderId="1" xfId="12" applyFont="1" applyFill="1" applyBorder="1" applyAlignment="1">
      <alignment horizontal="center" vertical="center"/>
    </xf>
    <xf numFmtId="0" fontId="7" fillId="3" borderId="1" xfId="3" applyFont="1" applyFill="1" applyBorder="1" applyAlignment="1">
      <alignment vertical="center" wrapText="1"/>
    </xf>
    <xf numFmtId="9" fontId="10" fillId="4" borderId="1" xfId="17" applyFont="1" applyFill="1" applyBorder="1" applyAlignment="1">
      <alignment horizontal="left" vertical="top" wrapText="1"/>
    </xf>
    <xf numFmtId="9" fontId="7" fillId="3" borderId="1" xfId="17" applyFont="1" applyFill="1" applyBorder="1" applyAlignment="1">
      <alignment vertical="center" wrapText="1"/>
    </xf>
    <xf numFmtId="9" fontId="7" fillId="3" borderId="1" xfId="17" applyFont="1" applyFill="1" applyBorder="1" applyAlignment="1">
      <alignment horizontal="center" vertical="center"/>
    </xf>
    <xf numFmtId="0" fontId="7" fillId="3" borderId="0" xfId="0" applyFont="1" applyFill="1" applyAlignment="1">
      <alignment vertical="center"/>
    </xf>
    <xf numFmtId="0" fontId="7" fillId="3" borderId="0" xfId="0" applyFont="1" applyFill="1" applyAlignment="1">
      <alignment horizontal="center" vertical="center" wrapText="1"/>
    </xf>
    <xf numFmtId="0" fontId="7" fillId="3" borderId="0" xfId="0" applyFont="1" applyFill="1" applyAlignment="1">
      <alignment horizontal="left" vertical="center" wrapText="1"/>
    </xf>
    <xf numFmtId="0" fontId="8" fillId="3" borderId="0" xfId="0" applyFont="1" applyFill="1" applyAlignment="1">
      <alignment vertical="center"/>
    </xf>
    <xf numFmtId="0" fontId="8" fillId="3" borderId="0" xfId="0" applyFont="1" applyFill="1" applyAlignment="1">
      <alignment horizontal="center" vertical="center"/>
    </xf>
    <xf numFmtId="165" fontId="7" fillId="3" borderId="0" xfId="16" applyNumberFormat="1" applyFont="1" applyFill="1" applyAlignment="1">
      <alignment horizontal="center" vertical="center" wrapText="1"/>
    </xf>
    <xf numFmtId="0" fontId="9" fillId="3" borderId="2" xfId="0" applyFont="1" applyFill="1" applyBorder="1" applyAlignment="1">
      <alignment vertical="center" wrapText="1"/>
    </xf>
    <xf numFmtId="0" fontId="9" fillId="3" borderId="2" xfId="0" applyFont="1" applyFill="1" applyBorder="1" applyAlignment="1">
      <alignment horizontal="left" vertical="center" wrapText="1"/>
    </xf>
    <xf numFmtId="0" fontId="9" fillId="3" borderId="1" xfId="0" applyFont="1" applyFill="1" applyBorder="1" applyAlignment="1" applyProtection="1">
      <alignment horizontal="center"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4" fontId="9" fillId="3" borderId="1" xfId="0" applyNumberFormat="1" applyFont="1" applyFill="1" applyBorder="1" applyAlignment="1">
      <alignment horizontal="center" vertical="center" wrapText="1"/>
    </xf>
    <xf numFmtId="165" fontId="9" fillId="3" borderId="1" xfId="16" applyNumberFormat="1" applyFont="1" applyFill="1" applyBorder="1" applyAlignment="1">
      <alignment horizontal="center" vertical="center" wrapText="1"/>
    </xf>
    <xf numFmtId="0" fontId="9" fillId="3" borderId="1" xfId="0" applyFont="1" applyFill="1" applyBorder="1" applyAlignment="1">
      <alignment vertical="center" wrapText="1"/>
    </xf>
    <xf numFmtId="0" fontId="9" fillId="3" borderId="0" xfId="0" applyFont="1" applyFill="1" applyAlignment="1">
      <alignment vertical="center"/>
    </xf>
    <xf numFmtId="0" fontId="7" fillId="3" borderId="1" xfId="0" applyFont="1" applyFill="1" applyBorder="1" applyAlignment="1" applyProtection="1">
      <alignment horizontal="center" vertical="center" wrapText="1"/>
    </xf>
    <xf numFmtId="0" fontId="11" fillId="4" borderId="1" xfId="18" applyFont="1" applyFill="1" applyBorder="1" applyAlignment="1">
      <alignment horizontal="left" vertical="center" wrapText="1"/>
    </xf>
    <xf numFmtId="0" fontId="7" fillId="4" borderId="1" xfId="18" applyFont="1" applyFill="1" applyBorder="1" applyAlignment="1">
      <alignment horizontal="left" vertical="center" wrapText="1"/>
    </xf>
    <xf numFmtId="3" fontId="11" fillId="4" borderId="1" xfId="18" applyNumberFormat="1" applyFont="1" applyFill="1" applyBorder="1" applyAlignment="1">
      <alignment horizontal="left" vertical="center" wrapText="1"/>
    </xf>
    <xf numFmtId="165" fontId="7" fillId="3" borderId="1" xfId="16" applyNumberFormat="1" applyFont="1" applyFill="1" applyBorder="1" applyAlignment="1">
      <alignment horizontal="center" vertical="center" wrapText="1"/>
    </xf>
    <xf numFmtId="0" fontId="7" fillId="3" borderId="1" xfId="0" applyFont="1" applyFill="1" applyBorder="1" applyAlignment="1">
      <alignment horizontal="center" vertical="center"/>
    </xf>
    <xf numFmtId="49" fontId="11" fillId="4" borderId="1" xfId="18" applyNumberFormat="1" applyFont="1" applyFill="1" applyBorder="1" applyAlignment="1">
      <alignment horizontal="left" vertical="top" wrapText="1"/>
    </xf>
    <xf numFmtId="0" fontId="10" fillId="3" borderId="1" xfId="3" applyFont="1" applyFill="1" applyBorder="1" applyAlignment="1">
      <alignment horizontal="center" vertical="center" wrapText="1"/>
    </xf>
    <xf numFmtId="165" fontId="10" fillId="3" borderId="1" xfId="16" applyNumberFormat="1" applyFont="1" applyFill="1" applyBorder="1" applyAlignment="1">
      <alignment horizontal="center" vertical="center" wrapText="1"/>
    </xf>
    <xf numFmtId="165" fontId="7" fillId="3" borderId="1" xfId="16" applyNumberFormat="1" applyFont="1" applyFill="1" applyBorder="1" applyAlignment="1">
      <alignment vertical="center"/>
    </xf>
    <xf numFmtId="0" fontId="11" fillId="3" borderId="1" xfId="3" applyFont="1" applyFill="1" applyBorder="1" applyAlignment="1">
      <alignment vertical="center" wrapText="1"/>
    </xf>
    <xf numFmtId="0" fontId="10" fillId="4" borderId="1" xfId="2" applyFont="1" applyFill="1" applyBorder="1" applyAlignment="1">
      <alignment horizontal="left" vertical="center" wrapText="1"/>
    </xf>
    <xf numFmtId="0" fontId="7" fillId="3" borderId="1" xfId="2" applyFont="1" applyFill="1" applyBorder="1" applyAlignment="1">
      <alignment wrapText="1"/>
    </xf>
    <xf numFmtId="0" fontId="7" fillId="3" borderId="1" xfId="0" applyFont="1" applyFill="1" applyBorder="1" applyAlignment="1">
      <alignment horizontal="center" vertical="center" wrapText="1"/>
    </xf>
    <xf numFmtId="9" fontId="7" fillId="3" borderId="1" xfId="17" applyFont="1" applyFill="1" applyBorder="1" applyAlignment="1">
      <alignment vertical="center"/>
    </xf>
    <xf numFmtId="165" fontId="7" fillId="3" borderId="1" xfId="17" applyNumberFormat="1" applyFont="1" applyFill="1" applyBorder="1" applyAlignment="1">
      <alignment horizontal="center" vertical="center"/>
    </xf>
    <xf numFmtId="9" fontId="7" fillId="3" borderId="0" xfId="17" applyFont="1" applyFill="1" applyAlignment="1">
      <alignment vertical="center"/>
    </xf>
    <xf numFmtId="0" fontId="7" fillId="3" borderId="0" xfId="0" applyFont="1" applyFill="1" applyAlignment="1">
      <alignment horizontal="left" vertical="center"/>
    </xf>
    <xf numFmtId="0" fontId="7" fillId="3" borderId="0" xfId="0" applyFont="1" applyFill="1" applyAlignment="1">
      <alignment horizontal="center" vertical="center"/>
    </xf>
    <xf numFmtId="165" fontId="7" fillId="3" borderId="0" xfId="16" applyNumberFormat="1" applyFont="1" applyFill="1" applyAlignment="1">
      <alignment vertical="center"/>
    </xf>
    <xf numFmtId="165" fontId="7" fillId="3" borderId="0" xfId="16" applyNumberFormat="1" applyFont="1" applyFill="1" applyAlignment="1">
      <alignment horizontal="center" vertical="center"/>
    </xf>
    <xf numFmtId="0" fontId="9" fillId="3" borderId="1" xfId="0" applyFont="1" applyFill="1" applyBorder="1" applyAlignment="1">
      <alignment vertical="center"/>
    </xf>
    <xf numFmtId="0" fontId="7" fillId="3" borderId="1" xfId="0" applyFont="1" applyFill="1" applyBorder="1" applyAlignment="1">
      <alignment vertical="center"/>
    </xf>
    <xf numFmtId="0" fontId="9" fillId="3" borderId="4" xfId="0" applyFont="1" applyFill="1" applyBorder="1" applyAlignment="1">
      <alignment vertical="center" wrapText="1"/>
    </xf>
    <xf numFmtId="0" fontId="7" fillId="3" borderId="1" xfId="0" applyFont="1" applyFill="1" applyBorder="1" applyAlignment="1">
      <alignment vertical="center" wrapText="1"/>
    </xf>
    <xf numFmtId="0" fontId="7" fillId="3" borderId="0" xfId="0" applyFont="1" applyFill="1" applyAlignment="1">
      <alignment vertical="center" wrapText="1"/>
    </xf>
    <xf numFmtId="43" fontId="7" fillId="3" borderId="1" xfId="8" applyFont="1" applyFill="1" applyBorder="1" applyAlignment="1">
      <alignment vertical="center"/>
    </xf>
    <xf numFmtId="165" fontId="7" fillId="3" borderId="1" xfId="8" applyNumberFormat="1" applyFont="1" applyFill="1" applyBorder="1" applyAlignment="1">
      <alignment vertical="center"/>
    </xf>
    <xf numFmtId="0" fontId="9" fillId="3" borderId="2" xfId="0" applyFont="1" applyFill="1" applyBorder="1" applyAlignment="1">
      <alignment horizontal="center" vertical="center" wrapText="1"/>
    </xf>
    <xf numFmtId="0" fontId="7" fillId="3" borderId="4" xfId="0" applyFont="1" applyFill="1" applyBorder="1" applyAlignment="1">
      <alignment horizontal="center" vertical="top" wrapText="1"/>
    </xf>
    <xf numFmtId="0" fontId="7" fillId="3" borderId="3" xfId="0" applyFont="1" applyFill="1" applyBorder="1" applyAlignment="1">
      <alignment horizontal="center" vertical="top" wrapText="1"/>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1" fillId="4" borderId="1" xfId="18" applyFont="1" applyFill="1" applyBorder="1" applyAlignment="1">
      <alignment horizontal="center" vertical="center" wrapText="1"/>
    </xf>
    <xf numFmtId="3" fontId="11" fillId="4" borderId="1" xfId="18" applyNumberFormat="1" applyFont="1" applyFill="1" applyBorder="1" applyAlignment="1">
      <alignment horizontal="center" vertical="center" wrapText="1"/>
    </xf>
    <xf numFmtId="165" fontId="7" fillId="3" borderId="1" xfId="16" applyNumberFormat="1" applyFont="1" applyFill="1" applyBorder="1" applyAlignment="1">
      <alignment horizontal="center" vertical="center"/>
    </xf>
    <xf numFmtId="165" fontId="7" fillId="3" borderId="1" xfId="17" applyNumberFormat="1" applyFont="1" applyFill="1" applyBorder="1" applyAlignment="1">
      <alignment vertical="center"/>
    </xf>
    <xf numFmtId="0" fontId="15" fillId="3" borderId="0" xfId="0" applyFont="1" applyFill="1" applyAlignment="1">
      <alignment vertical="center"/>
    </xf>
  </cellXfs>
  <cellStyles count="27">
    <cellStyle name="Обычный" xfId="0" builtinId="0"/>
    <cellStyle name="Обычный 10" xfId="25"/>
    <cellStyle name="Обычный 15 2" xfId="3"/>
    <cellStyle name="Обычный 2" xfId="1"/>
    <cellStyle name="Обычный 2 20" xfId="6"/>
    <cellStyle name="Обычный 2 20 2" xfId="12"/>
    <cellStyle name="Обычный 2 5" xfId="5"/>
    <cellStyle name="Обычный 3" xfId="7"/>
    <cellStyle name="Обычный 311 2 2" xfId="19"/>
    <cellStyle name="Обычный 312 2" xfId="21"/>
    <cellStyle name="Обычный 4" xfId="11"/>
    <cellStyle name="Обычный 5" xfId="13"/>
    <cellStyle name="Обычный 6" xfId="14"/>
    <cellStyle name="Обычный 7" xfId="2"/>
    <cellStyle name="Обычный 8" xfId="15"/>
    <cellStyle name="Обычный 9" xfId="18"/>
    <cellStyle name="Процентный" xfId="17" builtinId="5"/>
    <cellStyle name="Процентный 2" xfId="26"/>
    <cellStyle name="Стиль 1" xfId="20"/>
    <cellStyle name="Финансовый" xfId="16" builtinId="3"/>
    <cellStyle name="Финансовый 2" xfId="4"/>
    <cellStyle name="Финансовый 2 2" xfId="8"/>
    <cellStyle name="Финансовый 2 3" xfId="23"/>
    <cellStyle name="Финансовый 3" xfId="9"/>
    <cellStyle name="Финансовый 43" xfId="10"/>
    <cellStyle name="常规 2" xfId="24"/>
    <cellStyle name="常规_Sheet1"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workbookViewId="0">
      <pane ySplit="3" topLeftCell="A31" activePane="bottomLeft" state="frozen"/>
      <selection activeCell="B1" sqref="B1"/>
      <selection pane="bottomLeft" sqref="A1:XFD1048576"/>
    </sheetView>
  </sheetViews>
  <sheetFormatPr defaultRowHeight="12"/>
  <cols>
    <col min="1" max="1" width="4.42578125" style="7" customWidth="1"/>
    <col min="2" max="2" width="25" style="39" customWidth="1"/>
    <col min="3" max="3" width="103.42578125" style="7" customWidth="1"/>
    <col min="4" max="4" width="7.5703125" style="7" customWidth="1"/>
    <col min="5" max="5" width="11.42578125" style="40" customWidth="1"/>
    <col min="6" max="6" width="12" style="41" customWidth="1"/>
    <col min="7" max="7" width="17.28515625" style="42" customWidth="1"/>
    <col min="8" max="9" width="8.42578125" style="7" customWidth="1"/>
    <col min="10" max="16384" width="9.140625" style="7"/>
  </cols>
  <sheetData>
    <row r="1" spans="1:9">
      <c r="A1" s="8"/>
      <c r="B1" s="9"/>
      <c r="C1" s="10"/>
      <c r="D1" s="8"/>
      <c r="E1" s="11"/>
      <c r="F1" s="12"/>
      <c r="G1" s="12"/>
    </row>
    <row r="2" spans="1:9" ht="45" customHeight="1">
      <c r="A2" s="13"/>
      <c r="B2" s="14"/>
      <c r="C2" s="11" t="s">
        <v>9</v>
      </c>
      <c r="D2" s="13"/>
      <c r="E2" s="50" t="s">
        <v>83</v>
      </c>
      <c r="F2" s="50"/>
      <c r="G2" s="50"/>
      <c r="H2" s="50"/>
    </row>
    <row r="3" spans="1:9" s="21" customFormat="1" ht="68.25" customHeight="1">
      <c r="A3" s="15" t="s">
        <v>0</v>
      </c>
      <c r="B3" s="16" t="s">
        <v>1</v>
      </c>
      <c r="C3" s="17" t="s">
        <v>2</v>
      </c>
      <c r="D3" s="17" t="s">
        <v>3</v>
      </c>
      <c r="E3" s="18" t="s">
        <v>4</v>
      </c>
      <c r="F3" s="19" t="s">
        <v>10</v>
      </c>
      <c r="G3" s="19" t="s">
        <v>5</v>
      </c>
      <c r="H3" s="20" t="s">
        <v>7</v>
      </c>
      <c r="I3" s="20" t="s">
        <v>8</v>
      </c>
    </row>
    <row r="4" spans="1:9" ht="104.25" customHeight="1">
      <c r="A4" s="22">
        <v>1</v>
      </c>
      <c r="B4" s="23" t="s">
        <v>41</v>
      </c>
      <c r="C4" s="24" t="s">
        <v>22</v>
      </c>
      <c r="D4" s="23" t="s">
        <v>6</v>
      </c>
      <c r="E4" s="23">
        <v>210</v>
      </c>
      <c r="F4" s="25">
        <v>121500</v>
      </c>
      <c r="G4" s="26">
        <f t="shared" ref="G4:G5" si="0">F4*E4</f>
        <v>25515000</v>
      </c>
      <c r="H4" s="51" t="s">
        <v>12</v>
      </c>
      <c r="I4" s="51" t="s">
        <v>13</v>
      </c>
    </row>
    <row r="5" spans="1:9" ht="64.5" customHeight="1">
      <c r="A5" s="27">
        <v>2</v>
      </c>
      <c r="B5" s="23" t="s">
        <v>42</v>
      </c>
      <c r="C5" s="28" t="s">
        <v>23</v>
      </c>
      <c r="D5" s="23" t="s">
        <v>6</v>
      </c>
      <c r="E5" s="23">
        <v>195</v>
      </c>
      <c r="F5" s="25">
        <v>22500</v>
      </c>
      <c r="G5" s="26">
        <f t="shared" si="0"/>
        <v>4387500</v>
      </c>
      <c r="H5" s="52"/>
      <c r="I5" s="52"/>
    </row>
    <row r="6" spans="1:9" ht="57.75" customHeight="1">
      <c r="A6" s="22">
        <v>3</v>
      </c>
      <c r="B6" s="23" t="s">
        <v>43</v>
      </c>
      <c r="C6" s="28" t="s">
        <v>24</v>
      </c>
      <c r="D6" s="23" t="s">
        <v>6</v>
      </c>
      <c r="E6" s="23">
        <v>10</v>
      </c>
      <c r="F6" s="25">
        <v>10500</v>
      </c>
      <c r="G6" s="26">
        <f t="shared" ref="G6:G32" si="1">F6*E6</f>
        <v>105000</v>
      </c>
      <c r="H6" s="52"/>
      <c r="I6" s="52"/>
    </row>
    <row r="7" spans="1:9" ht="72" customHeight="1">
      <c r="A7" s="22">
        <v>4</v>
      </c>
      <c r="B7" s="23" t="s">
        <v>44</v>
      </c>
      <c r="C7" s="28" t="s">
        <v>25</v>
      </c>
      <c r="D7" s="23" t="s">
        <v>6</v>
      </c>
      <c r="E7" s="23">
        <v>22</v>
      </c>
      <c r="F7" s="25">
        <v>30000</v>
      </c>
      <c r="G7" s="26">
        <f t="shared" si="1"/>
        <v>660000</v>
      </c>
      <c r="H7" s="52"/>
      <c r="I7" s="52"/>
    </row>
    <row r="8" spans="1:9" ht="36" customHeight="1">
      <c r="A8" s="22">
        <v>5</v>
      </c>
      <c r="B8" s="23" t="s">
        <v>45</v>
      </c>
      <c r="C8" s="28" t="s">
        <v>26</v>
      </c>
      <c r="D8" s="23" t="s">
        <v>6</v>
      </c>
      <c r="E8" s="23">
        <v>62</v>
      </c>
      <c r="F8" s="25">
        <v>54000</v>
      </c>
      <c r="G8" s="26">
        <f t="shared" si="1"/>
        <v>3348000</v>
      </c>
      <c r="H8" s="52"/>
      <c r="I8" s="52"/>
    </row>
    <row r="9" spans="1:9" ht="57.75" customHeight="1">
      <c r="A9" s="27">
        <v>6</v>
      </c>
      <c r="B9" s="23" t="s">
        <v>46</v>
      </c>
      <c r="C9" s="28" t="s">
        <v>27</v>
      </c>
      <c r="D9" s="23" t="s">
        <v>6</v>
      </c>
      <c r="E9" s="23">
        <v>10</v>
      </c>
      <c r="F9" s="25">
        <v>9000</v>
      </c>
      <c r="G9" s="26">
        <f t="shared" si="1"/>
        <v>90000</v>
      </c>
      <c r="H9" s="52"/>
      <c r="I9" s="52"/>
    </row>
    <row r="10" spans="1:9" ht="36" customHeight="1">
      <c r="A10" s="22">
        <v>7</v>
      </c>
      <c r="B10" s="23" t="s">
        <v>47</v>
      </c>
      <c r="C10" s="28" t="s">
        <v>28</v>
      </c>
      <c r="D10" s="23" t="s">
        <v>6</v>
      </c>
      <c r="E10" s="23">
        <v>5</v>
      </c>
      <c r="F10" s="25">
        <v>114000</v>
      </c>
      <c r="G10" s="26">
        <f t="shared" si="1"/>
        <v>570000</v>
      </c>
      <c r="H10" s="52"/>
      <c r="I10" s="52"/>
    </row>
    <row r="11" spans="1:9" ht="36" customHeight="1">
      <c r="A11" s="22">
        <v>8</v>
      </c>
      <c r="B11" s="23" t="s">
        <v>48</v>
      </c>
      <c r="C11" s="24" t="s">
        <v>29</v>
      </c>
      <c r="D11" s="23" t="s">
        <v>40</v>
      </c>
      <c r="E11" s="23">
        <v>5</v>
      </c>
      <c r="F11" s="25">
        <v>16800</v>
      </c>
      <c r="G11" s="26">
        <f t="shared" si="1"/>
        <v>84000</v>
      </c>
      <c r="H11" s="52"/>
      <c r="I11" s="52"/>
    </row>
    <row r="12" spans="1:9" ht="52.5" customHeight="1">
      <c r="A12" s="22">
        <v>9</v>
      </c>
      <c r="B12" s="23" t="s">
        <v>49</v>
      </c>
      <c r="C12" s="24" t="s">
        <v>30</v>
      </c>
      <c r="D12" s="23" t="s">
        <v>6</v>
      </c>
      <c r="E12" s="23">
        <v>2</v>
      </c>
      <c r="F12" s="25">
        <v>3485</v>
      </c>
      <c r="G12" s="26">
        <f t="shared" si="1"/>
        <v>6970</v>
      </c>
      <c r="H12" s="52"/>
      <c r="I12" s="52"/>
    </row>
    <row r="13" spans="1:9" ht="57.75" customHeight="1">
      <c r="A13" s="27">
        <v>10</v>
      </c>
      <c r="B13" s="23" t="s">
        <v>50</v>
      </c>
      <c r="C13" s="24" t="s">
        <v>31</v>
      </c>
      <c r="D13" s="23" t="s">
        <v>6</v>
      </c>
      <c r="E13" s="23">
        <v>2</v>
      </c>
      <c r="F13" s="25">
        <v>3485</v>
      </c>
      <c r="G13" s="26">
        <f t="shared" si="1"/>
        <v>6970</v>
      </c>
      <c r="H13" s="52"/>
      <c r="I13" s="52"/>
    </row>
    <row r="14" spans="1:9" ht="36" customHeight="1">
      <c r="A14" s="22">
        <v>11</v>
      </c>
      <c r="B14" s="23" t="s">
        <v>51</v>
      </c>
      <c r="C14" s="24" t="s">
        <v>32</v>
      </c>
      <c r="D14" s="23" t="s">
        <v>6</v>
      </c>
      <c r="E14" s="23">
        <v>7</v>
      </c>
      <c r="F14" s="25">
        <v>19324</v>
      </c>
      <c r="G14" s="26">
        <f t="shared" si="1"/>
        <v>135268</v>
      </c>
      <c r="H14" s="52"/>
      <c r="I14" s="52"/>
    </row>
    <row r="15" spans="1:9" ht="36" customHeight="1">
      <c r="A15" s="22">
        <v>12</v>
      </c>
      <c r="B15" s="23" t="s">
        <v>52</v>
      </c>
      <c r="C15" s="24" t="s">
        <v>33</v>
      </c>
      <c r="D15" s="23" t="s">
        <v>6</v>
      </c>
      <c r="E15" s="23">
        <v>7</v>
      </c>
      <c r="F15" s="25">
        <v>58782</v>
      </c>
      <c r="G15" s="26">
        <f t="shared" si="1"/>
        <v>411474</v>
      </c>
      <c r="H15" s="52"/>
      <c r="I15" s="52"/>
    </row>
    <row r="16" spans="1:9" ht="36" customHeight="1">
      <c r="A16" s="22">
        <v>13</v>
      </c>
      <c r="B16" s="23" t="s">
        <v>53</v>
      </c>
      <c r="C16" s="24" t="s">
        <v>34</v>
      </c>
      <c r="D16" s="23" t="s">
        <v>6</v>
      </c>
      <c r="E16" s="23">
        <v>7</v>
      </c>
      <c r="F16" s="25">
        <v>32343</v>
      </c>
      <c r="G16" s="26">
        <f t="shared" si="1"/>
        <v>226401</v>
      </c>
      <c r="H16" s="52"/>
      <c r="I16" s="52"/>
    </row>
    <row r="17" spans="1:9" ht="36" customHeight="1">
      <c r="A17" s="27">
        <v>14</v>
      </c>
      <c r="B17" s="23" t="s">
        <v>54</v>
      </c>
      <c r="C17" s="24" t="s">
        <v>35</v>
      </c>
      <c r="D17" s="23" t="s">
        <v>6</v>
      </c>
      <c r="E17" s="23">
        <v>13</v>
      </c>
      <c r="F17" s="25">
        <v>52224</v>
      </c>
      <c r="G17" s="26">
        <f t="shared" si="1"/>
        <v>678912</v>
      </c>
      <c r="H17" s="52"/>
      <c r="I17" s="52"/>
    </row>
    <row r="18" spans="1:9" ht="36" customHeight="1">
      <c r="A18" s="22">
        <v>15</v>
      </c>
      <c r="B18" s="23" t="s">
        <v>55</v>
      </c>
      <c r="C18" s="24" t="s">
        <v>36</v>
      </c>
      <c r="D18" s="23" t="s">
        <v>6</v>
      </c>
      <c r="E18" s="23">
        <v>26</v>
      </c>
      <c r="F18" s="25">
        <v>11616</v>
      </c>
      <c r="G18" s="26">
        <f t="shared" si="1"/>
        <v>302016</v>
      </c>
      <c r="H18" s="52"/>
      <c r="I18" s="52"/>
    </row>
    <row r="19" spans="1:9" ht="66.75" customHeight="1">
      <c r="A19" s="22">
        <v>16</v>
      </c>
      <c r="B19" s="23" t="s">
        <v>56</v>
      </c>
      <c r="C19" s="24" t="s">
        <v>37</v>
      </c>
      <c r="D19" s="23" t="s">
        <v>6</v>
      </c>
      <c r="E19" s="23">
        <v>5</v>
      </c>
      <c r="F19" s="25">
        <v>55757</v>
      </c>
      <c r="G19" s="26">
        <f t="shared" si="1"/>
        <v>278785</v>
      </c>
      <c r="H19" s="52"/>
      <c r="I19" s="52"/>
    </row>
    <row r="20" spans="1:9" ht="67.5" customHeight="1">
      <c r="A20" s="22">
        <v>17</v>
      </c>
      <c r="B20" s="23" t="s">
        <v>57</v>
      </c>
      <c r="C20" s="24" t="s">
        <v>38</v>
      </c>
      <c r="D20" s="23" t="s">
        <v>6</v>
      </c>
      <c r="E20" s="23">
        <v>5</v>
      </c>
      <c r="F20" s="25">
        <v>55757</v>
      </c>
      <c r="G20" s="26">
        <f t="shared" si="1"/>
        <v>278785</v>
      </c>
      <c r="H20" s="52"/>
      <c r="I20" s="52"/>
    </row>
    <row r="21" spans="1:9" ht="69" customHeight="1">
      <c r="A21" s="27">
        <v>18</v>
      </c>
      <c r="B21" s="23" t="s">
        <v>58</v>
      </c>
      <c r="C21" s="24" t="s">
        <v>39</v>
      </c>
      <c r="D21" s="23" t="s">
        <v>6</v>
      </c>
      <c r="E21" s="23">
        <v>5</v>
      </c>
      <c r="F21" s="25">
        <v>55757</v>
      </c>
      <c r="G21" s="26">
        <f t="shared" si="1"/>
        <v>278785</v>
      </c>
      <c r="H21" s="52"/>
      <c r="I21" s="52"/>
    </row>
    <row r="22" spans="1:9" ht="159" customHeight="1">
      <c r="A22" s="22">
        <v>19</v>
      </c>
      <c r="B22" s="1" t="s">
        <v>59</v>
      </c>
      <c r="C22" s="3" t="s">
        <v>60</v>
      </c>
      <c r="D22" s="2" t="s">
        <v>11</v>
      </c>
      <c r="E22" s="29">
        <f>1+5</f>
        <v>6</v>
      </c>
      <c r="F22" s="30">
        <v>104402</v>
      </c>
      <c r="G22" s="26">
        <f t="shared" si="1"/>
        <v>626412</v>
      </c>
      <c r="H22" s="52"/>
      <c r="I22" s="52"/>
    </row>
    <row r="23" spans="1:9" ht="264" customHeight="1">
      <c r="A23" s="22">
        <v>20</v>
      </c>
      <c r="B23" s="1" t="s">
        <v>61</v>
      </c>
      <c r="C23" s="3" t="s">
        <v>62</v>
      </c>
      <c r="D23" s="2" t="s">
        <v>11</v>
      </c>
      <c r="E23" s="27">
        <f>13+20</f>
        <v>33</v>
      </c>
      <c r="F23" s="31">
        <v>2701886</v>
      </c>
      <c r="G23" s="26">
        <f t="shared" si="1"/>
        <v>89162238</v>
      </c>
      <c r="H23" s="52"/>
      <c r="I23" s="52"/>
    </row>
    <row r="24" spans="1:9" ht="93" customHeight="1">
      <c r="A24" s="22">
        <v>21</v>
      </c>
      <c r="B24" s="1" t="s">
        <v>71</v>
      </c>
      <c r="C24" s="32" t="s">
        <v>72</v>
      </c>
      <c r="D24" s="2" t="s">
        <v>11</v>
      </c>
      <c r="E24" s="27">
        <f>1+3</f>
        <v>4</v>
      </c>
      <c r="F24" s="31">
        <v>104402</v>
      </c>
      <c r="G24" s="26">
        <f t="shared" si="1"/>
        <v>417608</v>
      </c>
      <c r="H24" s="52"/>
      <c r="I24" s="52"/>
    </row>
    <row r="25" spans="1:9" ht="54" customHeight="1">
      <c r="A25" s="27">
        <v>22</v>
      </c>
      <c r="B25" s="1" t="s">
        <v>73</v>
      </c>
      <c r="C25" s="32" t="s">
        <v>74</v>
      </c>
      <c r="D25" s="2" t="s">
        <v>11</v>
      </c>
      <c r="E25" s="27">
        <f>2+10</f>
        <v>12</v>
      </c>
      <c r="F25" s="31">
        <v>45530</v>
      </c>
      <c r="G25" s="26">
        <f t="shared" si="1"/>
        <v>546360</v>
      </c>
      <c r="H25" s="52"/>
      <c r="I25" s="52"/>
    </row>
    <row r="26" spans="1:9" ht="30" customHeight="1">
      <c r="A26" s="22">
        <v>23</v>
      </c>
      <c r="B26" s="1" t="s">
        <v>75</v>
      </c>
      <c r="C26" s="32" t="s">
        <v>76</v>
      </c>
      <c r="D26" s="2" t="s">
        <v>11</v>
      </c>
      <c r="E26" s="27">
        <v>1</v>
      </c>
      <c r="F26" s="31">
        <v>37290</v>
      </c>
      <c r="G26" s="26">
        <f t="shared" si="1"/>
        <v>37290</v>
      </c>
      <c r="H26" s="52"/>
      <c r="I26" s="52"/>
    </row>
    <row r="27" spans="1:9" ht="50.25" customHeight="1">
      <c r="A27" s="22">
        <v>24</v>
      </c>
      <c r="B27" s="1" t="s">
        <v>63</v>
      </c>
      <c r="C27" s="32" t="s">
        <v>64</v>
      </c>
      <c r="D27" s="2" t="s">
        <v>11</v>
      </c>
      <c r="E27" s="27">
        <f>30+20</f>
        <v>50</v>
      </c>
      <c r="F27" s="31">
        <v>99070</v>
      </c>
      <c r="G27" s="26">
        <f t="shared" si="1"/>
        <v>4953500</v>
      </c>
      <c r="H27" s="52"/>
      <c r="I27" s="52"/>
    </row>
    <row r="28" spans="1:9" ht="46.5" customHeight="1">
      <c r="A28" s="22">
        <v>25</v>
      </c>
      <c r="B28" s="1" t="s">
        <v>65</v>
      </c>
      <c r="C28" s="32" t="s">
        <v>66</v>
      </c>
      <c r="D28" s="2" t="s">
        <v>11</v>
      </c>
      <c r="E28" s="27">
        <f>2+10</f>
        <v>12</v>
      </c>
      <c r="F28" s="31">
        <v>100584</v>
      </c>
      <c r="G28" s="26">
        <f t="shared" si="1"/>
        <v>1207008</v>
      </c>
      <c r="H28" s="52"/>
      <c r="I28" s="52"/>
    </row>
    <row r="29" spans="1:9" ht="39.75" customHeight="1">
      <c r="A29" s="27">
        <v>26</v>
      </c>
      <c r="B29" s="33" t="s">
        <v>67</v>
      </c>
      <c r="C29" s="34" t="s">
        <v>68</v>
      </c>
      <c r="D29" s="35" t="s">
        <v>11</v>
      </c>
      <c r="E29" s="27">
        <f>10</f>
        <v>10</v>
      </c>
      <c r="F29" s="31">
        <v>59291</v>
      </c>
      <c r="G29" s="26">
        <f t="shared" si="1"/>
        <v>592910</v>
      </c>
      <c r="H29" s="52"/>
      <c r="I29" s="52"/>
    </row>
    <row r="30" spans="1:9" ht="45.75" customHeight="1">
      <c r="A30" s="22">
        <v>27</v>
      </c>
      <c r="B30" s="1" t="s">
        <v>69</v>
      </c>
      <c r="C30" s="3" t="s">
        <v>70</v>
      </c>
      <c r="D30" s="2" t="s">
        <v>11</v>
      </c>
      <c r="E30" s="27">
        <f>4+1</f>
        <v>5</v>
      </c>
      <c r="F30" s="31">
        <v>42352</v>
      </c>
      <c r="G30" s="26">
        <f t="shared" si="1"/>
        <v>211760</v>
      </c>
      <c r="H30" s="52"/>
      <c r="I30" s="52"/>
    </row>
    <row r="31" spans="1:9" ht="58.5" customHeight="1">
      <c r="A31" s="22">
        <v>28</v>
      </c>
      <c r="B31" s="1" t="s">
        <v>77</v>
      </c>
      <c r="C31" s="32" t="s">
        <v>78</v>
      </c>
      <c r="D31" s="2" t="s">
        <v>11</v>
      </c>
      <c r="E31" s="27">
        <v>2</v>
      </c>
      <c r="F31" s="31">
        <v>226570</v>
      </c>
      <c r="G31" s="26">
        <f t="shared" si="1"/>
        <v>453140</v>
      </c>
      <c r="H31" s="52"/>
      <c r="I31" s="52"/>
    </row>
    <row r="32" spans="1:9" ht="158.25" customHeight="1">
      <c r="A32" s="22">
        <v>29</v>
      </c>
      <c r="B32" s="1" t="s">
        <v>79</v>
      </c>
      <c r="C32" s="1" t="s">
        <v>80</v>
      </c>
      <c r="D32" s="2" t="s">
        <v>81</v>
      </c>
      <c r="E32" s="27">
        <v>100</v>
      </c>
      <c r="F32" s="31">
        <v>146000</v>
      </c>
      <c r="G32" s="26">
        <f t="shared" si="1"/>
        <v>14600000</v>
      </c>
      <c r="H32" s="52"/>
      <c r="I32" s="52"/>
    </row>
    <row r="33" spans="1:9" s="38" customFormat="1" ht="12" customHeight="1">
      <c r="A33" s="6"/>
      <c r="B33" s="4"/>
      <c r="C33" s="5"/>
      <c r="D33" s="6"/>
      <c r="E33" s="6"/>
      <c r="F33" s="36"/>
      <c r="G33" s="37">
        <f>SUM(G4:G32)</f>
        <v>150172092</v>
      </c>
      <c r="H33" s="36"/>
      <c r="I33" s="36"/>
    </row>
    <row r="36" spans="1:9">
      <c r="C36" s="7" t="s">
        <v>14</v>
      </c>
    </row>
    <row r="37" spans="1:9">
      <c r="C37" s="7" t="s">
        <v>15</v>
      </c>
    </row>
    <row r="39" spans="1:9">
      <c r="C39" s="7" t="s">
        <v>16</v>
      </c>
    </row>
    <row r="41" spans="1:9">
      <c r="C41" s="7" t="s">
        <v>17</v>
      </c>
    </row>
    <row r="44" spans="1:9">
      <c r="C44" s="7" t="s">
        <v>82</v>
      </c>
    </row>
    <row r="46" spans="1:9">
      <c r="C46" s="7" t="s">
        <v>18</v>
      </c>
    </row>
    <row r="48" spans="1:9">
      <c r="C48" s="7" t="s">
        <v>19</v>
      </c>
    </row>
    <row r="49" spans="3:3" s="7" customFormat="1">
      <c r="C49" s="7" t="s">
        <v>20</v>
      </c>
    </row>
    <row r="51" spans="3:3" s="7" customFormat="1">
      <c r="C51" s="7" t="s">
        <v>21</v>
      </c>
    </row>
  </sheetData>
  <autoFilter ref="A3:I24"/>
  <mergeCells count="3">
    <mergeCell ref="E2:H2"/>
    <mergeCell ref="H4:H32"/>
    <mergeCell ref="I4:I32"/>
  </mergeCells>
  <pageMargins left="0.25" right="0.25" top="0.75" bottom="0.75" header="0.3" footer="0.3"/>
  <pageSetup paperSize="9" scale="7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0"/>
  <sheetViews>
    <sheetView tabSelected="1" workbookViewId="0">
      <pane xSplit="5" ySplit="4" topLeftCell="I5" activePane="bottomRight" state="frozen"/>
      <selection pane="topRight" activeCell="F1" sqref="F1"/>
      <selection pane="bottomLeft" activeCell="A5" sqref="A5"/>
      <selection pane="bottomRight" activeCell="C60" sqref="C60"/>
    </sheetView>
  </sheetViews>
  <sheetFormatPr defaultRowHeight="12"/>
  <cols>
    <col min="1" max="1" width="4.42578125" style="7" customWidth="1"/>
    <col min="2" max="2" width="25.85546875" style="39" customWidth="1"/>
    <col min="3" max="3" width="54.140625" style="7" customWidth="1"/>
    <col min="4" max="4" width="7.5703125" style="7" customWidth="1"/>
    <col min="5" max="5" width="11.42578125" style="40" customWidth="1"/>
    <col min="6" max="6" width="11.5703125" style="42" customWidth="1"/>
    <col min="7" max="7" width="14.85546875" style="42" customWidth="1"/>
    <col min="8" max="9" width="8.42578125" style="7" customWidth="1"/>
    <col min="10" max="10" width="7" style="7" customWidth="1"/>
    <col min="11" max="11" width="11.7109375" style="7" customWidth="1"/>
    <col min="12" max="12" width="6.5703125" style="7" customWidth="1"/>
    <col min="13" max="13" width="12.5703125" style="7" customWidth="1"/>
    <col min="14" max="14" width="8.28515625" style="7" customWidth="1"/>
    <col min="15" max="15" width="11.28515625" style="7" customWidth="1"/>
    <col min="16" max="16" width="7.7109375" style="7" customWidth="1"/>
    <col min="17" max="17" width="11.28515625" style="7" customWidth="1"/>
    <col min="18" max="18" width="11.140625" style="47" customWidth="1"/>
    <col min="19" max="19" width="9.140625" style="7" customWidth="1"/>
    <col min="20" max="20" width="21" style="47" customWidth="1"/>
    <col min="21" max="16384" width="9.140625" style="7"/>
  </cols>
  <sheetData>
    <row r="1" spans="1:20">
      <c r="A1" s="8"/>
      <c r="B1" s="9"/>
      <c r="C1" s="10"/>
      <c r="D1" s="8"/>
      <c r="E1" s="11"/>
      <c r="F1" s="12"/>
      <c r="G1" s="12"/>
    </row>
    <row r="2" spans="1:20" ht="45" customHeight="1">
      <c r="A2" s="13"/>
      <c r="B2" s="14"/>
      <c r="C2" s="11" t="s">
        <v>9</v>
      </c>
      <c r="D2" s="13"/>
      <c r="E2" s="50" t="s">
        <v>84</v>
      </c>
      <c r="F2" s="50"/>
      <c r="G2" s="50"/>
      <c r="H2" s="50"/>
    </row>
    <row r="3" spans="1:20" s="21" customFormat="1" ht="63" customHeight="1">
      <c r="A3" s="15" t="s">
        <v>0</v>
      </c>
      <c r="B3" s="16" t="s">
        <v>1</v>
      </c>
      <c r="C3" s="17" t="s">
        <v>2</v>
      </c>
      <c r="D3" s="17" t="s">
        <v>3</v>
      </c>
      <c r="E3" s="18" t="s">
        <v>4</v>
      </c>
      <c r="F3" s="19" t="s">
        <v>10</v>
      </c>
      <c r="G3" s="19" t="s">
        <v>5</v>
      </c>
      <c r="H3" s="20" t="s">
        <v>7</v>
      </c>
      <c r="I3" s="20" t="s">
        <v>8</v>
      </c>
      <c r="J3" s="53" t="s">
        <v>87</v>
      </c>
      <c r="K3" s="54"/>
      <c r="L3" s="55" t="s">
        <v>92</v>
      </c>
      <c r="M3" s="56"/>
      <c r="N3" s="53" t="s">
        <v>93</v>
      </c>
      <c r="O3" s="54"/>
      <c r="P3" s="53" t="s">
        <v>102</v>
      </c>
      <c r="Q3" s="54"/>
      <c r="R3" s="20" t="s">
        <v>89</v>
      </c>
      <c r="S3" s="20" t="s">
        <v>90</v>
      </c>
      <c r="T3" s="20" t="s">
        <v>88</v>
      </c>
    </row>
    <row r="4" spans="1:20" s="21" customFormat="1" ht="9.75" customHeight="1">
      <c r="A4" s="15"/>
      <c r="B4" s="16"/>
      <c r="C4" s="17"/>
      <c r="D4" s="17"/>
      <c r="E4" s="18"/>
      <c r="F4" s="19"/>
      <c r="G4" s="19"/>
      <c r="H4" s="45"/>
      <c r="I4" s="45"/>
      <c r="J4" s="43" t="s">
        <v>85</v>
      </c>
      <c r="K4" s="43" t="s">
        <v>86</v>
      </c>
      <c r="L4" s="43" t="s">
        <v>85</v>
      </c>
      <c r="M4" s="43" t="s">
        <v>86</v>
      </c>
      <c r="N4" s="43" t="s">
        <v>85</v>
      </c>
      <c r="O4" s="43" t="s">
        <v>86</v>
      </c>
      <c r="P4" s="43" t="s">
        <v>85</v>
      </c>
      <c r="Q4" s="43" t="s">
        <v>86</v>
      </c>
      <c r="R4" s="20"/>
      <c r="S4" s="43"/>
      <c r="T4" s="20"/>
    </row>
    <row r="5" spans="1:20" ht="78.75" customHeight="1">
      <c r="A5" s="22">
        <v>1</v>
      </c>
      <c r="B5" s="23" t="s">
        <v>41</v>
      </c>
      <c r="C5" s="24" t="s">
        <v>104</v>
      </c>
      <c r="D5" s="23" t="s">
        <v>6</v>
      </c>
      <c r="E5" s="57">
        <v>210</v>
      </c>
      <c r="F5" s="58">
        <v>121500</v>
      </c>
      <c r="G5" s="26">
        <f t="shared" ref="G5:G33" si="0">F5*E5</f>
        <v>25515000</v>
      </c>
      <c r="H5" s="51" t="s">
        <v>12</v>
      </c>
      <c r="I5" s="51" t="s">
        <v>13</v>
      </c>
      <c r="J5" s="44"/>
      <c r="K5" s="44"/>
      <c r="L5" s="44"/>
      <c r="M5" s="44"/>
      <c r="N5" s="44"/>
      <c r="O5" s="44"/>
      <c r="P5" s="44">
        <v>121500</v>
      </c>
      <c r="Q5" s="44">
        <f>P5*E5</f>
        <v>25515000</v>
      </c>
      <c r="R5" s="46" t="s">
        <v>102</v>
      </c>
      <c r="S5" s="44"/>
      <c r="T5" s="46" t="s">
        <v>103</v>
      </c>
    </row>
    <row r="6" spans="1:20" ht="78.75" customHeight="1">
      <c r="A6" s="27">
        <v>2</v>
      </c>
      <c r="B6" s="23" t="s">
        <v>42</v>
      </c>
      <c r="C6" s="28" t="s">
        <v>23</v>
      </c>
      <c r="D6" s="23" t="s">
        <v>6</v>
      </c>
      <c r="E6" s="57">
        <v>195</v>
      </c>
      <c r="F6" s="58">
        <v>22500</v>
      </c>
      <c r="G6" s="26">
        <f t="shared" si="0"/>
        <v>4387500</v>
      </c>
      <c r="H6" s="52"/>
      <c r="I6" s="52"/>
      <c r="J6" s="44"/>
      <c r="K6" s="44"/>
      <c r="L6" s="44"/>
      <c r="M6" s="44"/>
      <c r="N6" s="44"/>
      <c r="O6" s="44"/>
      <c r="P6" s="44">
        <v>22500</v>
      </c>
      <c r="Q6" s="44">
        <f t="shared" ref="Q6:Q33" si="1">P6*E6</f>
        <v>4387500</v>
      </c>
      <c r="R6" s="46" t="s">
        <v>102</v>
      </c>
      <c r="S6" s="44"/>
      <c r="T6" s="46" t="s">
        <v>105</v>
      </c>
    </row>
    <row r="7" spans="1:20" ht="90.75" customHeight="1">
      <c r="A7" s="22">
        <v>3</v>
      </c>
      <c r="B7" s="23" t="s">
        <v>43</v>
      </c>
      <c r="C7" s="28" t="s">
        <v>24</v>
      </c>
      <c r="D7" s="23" t="s">
        <v>6</v>
      </c>
      <c r="E7" s="57">
        <v>10</v>
      </c>
      <c r="F7" s="58">
        <v>10500</v>
      </c>
      <c r="G7" s="26">
        <f t="shared" si="0"/>
        <v>105000</v>
      </c>
      <c r="H7" s="52"/>
      <c r="I7" s="52"/>
      <c r="J7" s="44"/>
      <c r="K7" s="44"/>
      <c r="L7" s="44"/>
      <c r="M7" s="44"/>
      <c r="N7" s="44"/>
      <c r="O7" s="44"/>
      <c r="P7" s="44">
        <v>10500</v>
      </c>
      <c r="Q7" s="44">
        <f t="shared" si="1"/>
        <v>105000</v>
      </c>
      <c r="R7" s="46" t="s">
        <v>102</v>
      </c>
      <c r="S7" s="44"/>
      <c r="T7" s="46" t="s">
        <v>106</v>
      </c>
    </row>
    <row r="8" spans="1:20" ht="94.5" customHeight="1">
      <c r="A8" s="22">
        <v>4</v>
      </c>
      <c r="B8" s="23" t="s">
        <v>44</v>
      </c>
      <c r="C8" s="28" t="s">
        <v>25</v>
      </c>
      <c r="D8" s="23" t="s">
        <v>6</v>
      </c>
      <c r="E8" s="57">
        <v>22</v>
      </c>
      <c r="F8" s="58">
        <v>30000</v>
      </c>
      <c r="G8" s="26">
        <f t="shared" si="0"/>
        <v>660000</v>
      </c>
      <c r="H8" s="52"/>
      <c r="I8" s="52"/>
      <c r="J8" s="44"/>
      <c r="K8" s="44"/>
      <c r="L8" s="44"/>
      <c r="M8" s="44"/>
      <c r="N8" s="44"/>
      <c r="O8" s="44"/>
      <c r="P8" s="44">
        <v>30000</v>
      </c>
      <c r="Q8" s="44">
        <f t="shared" si="1"/>
        <v>660000</v>
      </c>
      <c r="R8" s="46" t="s">
        <v>102</v>
      </c>
      <c r="S8" s="44"/>
      <c r="T8" s="46" t="s">
        <v>107</v>
      </c>
    </row>
    <row r="9" spans="1:20" ht="81" customHeight="1">
      <c r="A9" s="22">
        <v>5</v>
      </c>
      <c r="B9" s="23" t="s">
        <v>45</v>
      </c>
      <c r="C9" s="28" t="s">
        <v>26</v>
      </c>
      <c r="D9" s="23" t="s">
        <v>6</v>
      </c>
      <c r="E9" s="57">
        <v>62</v>
      </c>
      <c r="F9" s="58">
        <v>54000</v>
      </c>
      <c r="G9" s="26">
        <f t="shared" si="0"/>
        <v>3348000</v>
      </c>
      <c r="H9" s="52"/>
      <c r="I9" s="52"/>
      <c r="J9" s="44"/>
      <c r="K9" s="44"/>
      <c r="L9" s="44"/>
      <c r="M9" s="44"/>
      <c r="N9" s="44"/>
      <c r="O9" s="44"/>
      <c r="P9" s="44">
        <v>54000</v>
      </c>
      <c r="Q9" s="44">
        <f t="shared" si="1"/>
        <v>3348000</v>
      </c>
      <c r="R9" s="46" t="s">
        <v>102</v>
      </c>
      <c r="S9" s="44"/>
      <c r="T9" s="46" t="s">
        <v>108</v>
      </c>
    </row>
    <row r="10" spans="1:20" ht="79.5" customHeight="1">
      <c r="A10" s="27">
        <v>6</v>
      </c>
      <c r="B10" s="23" t="s">
        <v>46</v>
      </c>
      <c r="C10" s="28" t="s">
        <v>27</v>
      </c>
      <c r="D10" s="23" t="s">
        <v>6</v>
      </c>
      <c r="E10" s="57">
        <v>10</v>
      </c>
      <c r="F10" s="58">
        <v>9000</v>
      </c>
      <c r="G10" s="26">
        <f t="shared" si="0"/>
        <v>90000</v>
      </c>
      <c r="H10" s="52"/>
      <c r="I10" s="52"/>
      <c r="J10" s="44"/>
      <c r="K10" s="44"/>
      <c r="L10" s="44"/>
      <c r="M10" s="44"/>
      <c r="N10" s="44"/>
      <c r="O10" s="44"/>
      <c r="P10" s="44">
        <v>9000</v>
      </c>
      <c r="Q10" s="44">
        <f t="shared" si="1"/>
        <v>90000</v>
      </c>
      <c r="R10" s="46" t="s">
        <v>102</v>
      </c>
      <c r="S10" s="44"/>
      <c r="T10" s="46" t="s">
        <v>109</v>
      </c>
    </row>
    <row r="11" spans="1:20" ht="79.5" customHeight="1">
      <c r="A11" s="22">
        <v>7</v>
      </c>
      <c r="B11" s="23" t="s">
        <v>47</v>
      </c>
      <c r="C11" s="28" t="s">
        <v>28</v>
      </c>
      <c r="D11" s="23" t="s">
        <v>6</v>
      </c>
      <c r="E11" s="57">
        <v>5</v>
      </c>
      <c r="F11" s="58">
        <v>114000</v>
      </c>
      <c r="G11" s="26">
        <f t="shared" si="0"/>
        <v>570000</v>
      </c>
      <c r="H11" s="52"/>
      <c r="I11" s="52"/>
      <c r="J11" s="44"/>
      <c r="K11" s="44"/>
      <c r="L11" s="44"/>
      <c r="M11" s="44"/>
      <c r="N11" s="44"/>
      <c r="O11" s="44"/>
      <c r="P11" s="44">
        <v>114000</v>
      </c>
      <c r="Q11" s="44">
        <f t="shared" si="1"/>
        <v>570000</v>
      </c>
      <c r="R11" s="46" t="s">
        <v>102</v>
      </c>
      <c r="S11" s="44"/>
      <c r="T11" s="46" t="s">
        <v>110</v>
      </c>
    </row>
    <row r="12" spans="1:20" ht="123" customHeight="1">
      <c r="A12" s="22">
        <v>8</v>
      </c>
      <c r="B12" s="23" t="s">
        <v>48</v>
      </c>
      <c r="C12" s="24" t="s">
        <v>29</v>
      </c>
      <c r="D12" s="23" t="s">
        <v>40</v>
      </c>
      <c r="E12" s="57">
        <v>5</v>
      </c>
      <c r="F12" s="58">
        <v>16800</v>
      </c>
      <c r="G12" s="26">
        <f t="shared" si="0"/>
        <v>84000</v>
      </c>
      <c r="H12" s="52"/>
      <c r="I12" s="52"/>
      <c r="J12" s="44"/>
      <c r="K12" s="44"/>
      <c r="L12" s="44"/>
      <c r="M12" s="44"/>
      <c r="N12" s="44"/>
      <c r="O12" s="44"/>
      <c r="P12" s="44">
        <v>16800</v>
      </c>
      <c r="Q12" s="44">
        <f t="shared" si="1"/>
        <v>84000</v>
      </c>
      <c r="R12" s="46" t="s">
        <v>102</v>
      </c>
      <c r="S12" s="44"/>
      <c r="T12" s="46" t="s">
        <v>111</v>
      </c>
    </row>
    <row r="13" spans="1:20" ht="187.5" customHeight="1">
      <c r="A13" s="22">
        <v>9</v>
      </c>
      <c r="B13" s="23" t="s">
        <v>49</v>
      </c>
      <c r="C13" s="24" t="s">
        <v>30</v>
      </c>
      <c r="D13" s="23" t="s">
        <v>6</v>
      </c>
      <c r="E13" s="57">
        <v>2</v>
      </c>
      <c r="F13" s="58">
        <v>3485</v>
      </c>
      <c r="G13" s="26">
        <f t="shared" si="0"/>
        <v>6970</v>
      </c>
      <c r="H13" s="52"/>
      <c r="I13" s="52"/>
      <c r="J13" s="44"/>
      <c r="K13" s="44"/>
      <c r="L13" s="44"/>
      <c r="M13" s="44"/>
      <c r="N13" s="44"/>
      <c r="O13" s="44"/>
      <c r="P13" s="44">
        <v>3485</v>
      </c>
      <c r="Q13" s="44">
        <f t="shared" si="1"/>
        <v>6970</v>
      </c>
      <c r="R13" s="46" t="s">
        <v>102</v>
      </c>
      <c r="S13" s="44"/>
      <c r="T13" s="46" t="s">
        <v>112</v>
      </c>
    </row>
    <row r="14" spans="1:20" ht="171.75" customHeight="1">
      <c r="A14" s="27">
        <v>10</v>
      </c>
      <c r="B14" s="23" t="s">
        <v>50</v>
      </c>
      <c r="C14" s="24" t="s">
        <v>31</v>
      </c>
      <c r="D14" s="23" t="s">
        <v>6</v>
      </c>
      <c r="E14" s="57">
        <v>2</v>
      </c>
      <c r="F14" s="58">
        <v>3485</v>
      </c>
      <c r="G14" s="26">
        <f t="shared" si="0"/>
        <v>6970</v>
      </c>
      <c r="H14" s="52"/>
      <c r="I14" s="52"/>
      <c r="J14" s="44"/>
      <c r="K14" s="44"/>
      <c r="L14" s="44"/>
      <c r="M14" s="44"/>
      <c r="N14" s="44"/>
      <c r="O14" s="44"/>
      <c r="P14" s="44">
        <v>3485</v>
      </c>
      <c r="Q14" s="44">
        <f t="shared" si="1"/>
        <v>6970</v>
      </c>
      <c r="R14" s="46" t="s">
        <v>102</v>
      </c>
      <c r="S14" s="44"/>
      <c r="T14" s="46" t="s">
        <v>113</v>
      </c>
    </row>
    <row r="15" spans="1:20" ht="198" customHeight="1">
      <c r="A15" s="22">
        <v>11</v>
      </c>
      <c r="B15" s="23" t="s">
        <v>51</v>
      </c>
      <c r="C15" s="24" t="s">
        <v>32</v>
      </c>
      <c r="D15" s="23" t="s">
        <v>6</v>
      </c>
      <c r="E15" s="57">
        <v>7</v>
      </c>
      <c r="F15" s="58">
        <v>19324</v>
      </c>
      <c r="G15" s="26">
        <f t="shared" si="0"/>
        <v>135268</v>
      </c>
      <c r="H15" s="52"/>
      <c r="I15" s="52"/>
      <c r="J15" s="44"/>
      <c r="K15" s="44"/>
      <c r="L15" s="44"/>
      <c r="M15" s="44"/>
      <c r="N15" s="44"/>
      <c r="O15" s="44"/>
      <c r="P15" s="44">
        <v>19324</v>
      </c>
      <c r="Q15" s="44">
        <f t="shared" si="1"/>
        <v>135268</v>
      </c>
      <c r="R15" s="46" t="s">
        <v>102</v>
      </c>
      <c r="S15" s="44"/>
      <c r="T15" s="46" t="s">
        <v>114</v>
      </c>
    </row>
    <row r="16" spans="1:20" ht="194.25" customHeight="1">
      <c r="A16" s="22">
        <v>12</v>
      </c>
      <c r="B16" s="23" t="s">
        <v>52</v>
      </c>
      <c r="C16" s="24" t="s">
        <v>33</v>
      </c>
      <c r="D16" s="23" t="s">
        <v>6</v>
      </c>
      <c r="E16" s="57">
        <v>7</v>
      </c>
      <c r="F16" s="58">
        <v>58782</v>
      </c>
      <c r="G16" s="26">
        <f t="shared" si="0"/>
        <v>411474</v>
      </c>
      <c r="H16" s="52"/>
      <c r="I16" s="52"/>
      <c r="J16" s="44"/>
      <c r="K16" s="44"/>
      <c r="L16" s="44"/>
      <c r="M16" s="44"/>
      <c r="N16" s="44"/>
      <c r="O16" s="44"/>
      <c r="P16" s="44">
        <v>58782</v>
      </c>
      <c r="Q16" s="44">
        <f t="shared" si="1"/>
        <v>411474</v>
      </c>
      <c r="R16" s="46" t="s">
        <v>102</v>
      </c>
      <c r="S16" s="44"/>
      <c r="T16" s="46" t="s">
        <v>115</v>
      </c>
    </row>
    <row r="17" spans="1:20" ht="199.5" customHeight="1">
      <c r="A17" s="22">
        <v>13</v>
      </c>
      <c r="B17" s="23" t="s">
        <v>53</v>
      </c>
      <c r="C17" s="24" t="s">
        <v>34</v>
      </c>
      <c r="D17" s="23" t="s">
        <v>6</v>
      </c>
      <c r="E17" s="57">
        <v>7</v>
      </c>
      <c r="F17" s="58">
        <v>32343</v>
      </c>
      <c r="G17" s="26">
        <f t="shared" si="0"/>
        <v>226401</v>
      </c>
      <c r="H17" s="52"/>
      <c r="I17" s="52"/>
      <c r="J17" s="44"/>
      <c r="K17" s="44"/>
      <c r="L17" s="44"/>
      <c r="M17" s="44"/>
      <c r="N17" s="44"/>
      <c r="O17" s="44"/>
      <c r="P17" s="44">
        <v>32343</v>
      </c>
      <c r="Q17" s="44">
        <f t="shared" si="1"/>
        <v>226401</v>
      </c>
      <c r="R17" s="46" t="s">
        <v>102</v>
      </c>
      <c r="S17" s="44"/>
      <c r="T17" s="46" t="s">
        <v>116</v>
      </c>
    </row>
    <row r="18" spans="1:20" ht="171.75" customHeight="1">
      <c r="A18" s="27">
        <v>14</v>
      </c>
      <c r="B18" s="23" t="s">
        <v>54</v>
      </c>
      <c r="C18" s="24" t="s">
        <v>35</v>
      </c>
      <c r="D18" s="23" t="s">
        <v>6</v>
      </c>
      <c r="E18" s="57">
        <v>13</v>
      </c>
      <c r="F18" s="58">
        <v>52224</v>
      </c>
      <c r="G18" s="26">
        <f t="shared" si="0"/>
        <v>678912</v>
      </c>
      <c r="H18" s="52"/>
      <c r="I18" s="52"/>
      <c r="J18" s="44"/>
      <c r="K18" s="44"/>
      <c r="L18" s="44"/>
      <c r="M18" s="44"/>
      <c r="N18" s="44"/>
      <c r="O18" s="44"/>
      <c r="P18" s="44">
        <v>52224</v>
      </c>
      <c r="Q18" s="44">
        <f t="shared" si="1"/>
        <v>678912</v>
      </c>
      <c r="R18" s="46" t="s">
        <v>102</v>
      </c>
      <c r="S18" s="44"/>
      <c r="T18" s="46" t="s">
        <v>117</v>
      </c>
    </row>
    <row r="19" spans="1:20" ht="171.75" customHeight="1">
      <c r="A19" s="22">
        <v>15</v>
      </c>
      <c r="B19" s="23" t="s">
        <v>55</v>
      </c>
      <c r="C19" s="24" t="s">
        <v>36</v>
      </c>
      <c r="D19" s="23" t="s">
        <v>6</v>
      </c>
      <c r="E19" s="57">
        <v>26</v>
      </c>
      <c r="F19" s="58">
        <v>11616</v>
      </c>
      <c r="G19" s="26">
        <f t="shared" si="0"/>
        <v>302016</v>
      </c>
      <c r="H19" s="52"/>
      <c r="I19" s="52"/>
      <c r="J19" s="44"/>
      <c r="K19" s="44"/>
      <c r="L19" s="44"/>
      <c r="M19" s="44"/>
      <c r="N19" s="44"/>
      <c r="O19" s="44"/>
      <c r="P19" s="44">
        <v>11616</v>
      </c>
      <c r="Q19" s="44">
        <f t="shared" si="1"/>
        <v>302016</v>
      </c>
      <c r="R19" s="46" t="s">
        <v>102</v>
      </c>
      <c r="S19" s="44"/>
      <c r="T19" s="46" t="s">
        <v>118</v>
      </c>
    </row>
    <row r="20" spans="1:20" ht="105" customHeight="1">
      <c r="A20" s="22">
        <v>16</v>
      </c>
      <c r="B20" s="23" t="s">
        <v>56</v>
      </c>
      <c r="C20" s="24" t="s">
        <v>37</v>
      </c>
      <c r="D20" s="23" t="s">
        <v>6</v>
      </c>
      <c r="E20" s="57">
        <v>5</v>
      </c>
      <c r="F20" s="58">
        <v>55757</v>
      </c>
      <c r="G20" s="26">
        <f t="shared" si="0"/>
        <v>278785</v>
      </c>
      <c r="H20" s="52"/>
      <c r="I20" s="52"/>
      <c r="J20" s="44"/>
      <c r="K20" s="44"/>
      <c r="L20" s="44"/>
      <c r="M20" s="44"/>
      <c r="N20" s="44"/>
      <c r="O20" s="44"/>
      <c r="P20" s="44">
        <v>55757</v>
      </c>
      <c r="Q20" s="44">
        <f t="shared" si="1"/>
        <v>278785</v>
      </c>
      <c r="R20" s="46" t="s">
        <v>102</v>
      </c>
      <c r="S20" s="44"/>
      <c r="T20" s="46" t="s">
        <v>119</v>
      </c>
    </row>
    <row r="21" spans="1:20" ht="105" customHeight="1">
      <c r="A21" s="22">
        <v>17</v>
      </c>
      <c r="B21" s="23" t="s">
        <v>57</v>
      </c>
      <c r="C21" s="24" t="s">
        <v>38</v>
      </c>
      <c r="D21" s="23" t="s">
        <v>6</v>
      </c>
      <c r="E21" s="57">
        <v>5</v>
      </c>
      <c r="F21" s="58">
        <v>55757</v>
      </c>
      <c r="G21" s="26">
        <f t="shared" si="0"/>
        <v>278785</v>
      </c>
      <c r="H21" s="52"/>
      <c r="I21" s="52"/>
      <c r="J21" s="44"/>
      <c r="K21" s="44"/>
      <c r="L21" s="44"/>
      <c r="M21" s="44"/>
      <c r="N21" s="44"/>
      <c r="O21" s="44"/>
      <c r="P21" s="44">
        <v>55757</v>
      </c>
      <c r="Q21" s="44">
        <f t="shared" si="1"/>
        <v>278785</v>
      </c>
      <c r="R21" s="46" t="s">
        <v>102</v>
      </c>
      <c r="S21" s="44"/>
      <c r="T21" s="46" t="s">
        <v>120</v>
      </c>
    </row>
    <row r="22" spans="1:20" ht="105" customHeight="1">
      <c r="A22" s="27">
        <v>18</v>
      </c>
      <c r="B22" s="23" t="s">
        <v>58</v>
      </c>
      <c r="C22" s="24" t="s">
        <v>39</v>
      </c>
      <c r="D22" s="23" t="s">
        <v>6</v>
      </c>
      <c r="E22" s="57">
        <v>5</v>
      </c>
      <c r="F22" s="58">
        <v>55757</v>
      </c>
      <c r="G22" s="26">
        <f t="shared" si="0"/>
        <v>278785</v>
      </c>
      <c r="H22" s="52"/>
      <c r="I22" s="52"/>
      <c r="J22" s="44"/>
      <c r="K22" s="44"/>
      <c r="L22" s="44"/>
      <c r="M22" s="44"/>
      <c r="N22" s="44"/>
      <c r="O22" s="44"/>
      <c r="P22" s="44">
        <v>55757</v>
      </c>
      <c r="Q22" s="44">
        <f t="shared" si="1"/>
        <v>278785</v>
      </c>
      <c r="R22" s="46" t="s">
        <v>102</v>
      </c>
      <c r="S22" s="44"/>
      <c r="T22" s="46" t="s">
        <v>121</v>
      </c>
    </row>
    <row r="23" spans="1:20" ht="274.5" customHeight="1">
      <c r="A23" s="22">
        <v>19</v>
      </c>
      <c r="B23" s="1" t="s">
        <v>59</v>
      </c>
      <c r="C23" s="3" t="s">
        <v>60</v>
      </c>
      <c r="D23" s="2" t="s">
        <v>11</v>
      </c>
      <c r="E23" s="29">
        <f>1+5</f>
        <v>6</v>
      </c>
      <c r="F23" s="30">
        <v>104402</v>
      </c>
      <c r="G23" s="26">
        <f t="shared" si="0"/>
        <v>626412</v>
      </c>
      <c r="H23" s="52"/>
      <c r="I23" s="52"/>
      <c r="J23" s="44"/>
      <c r="K23" s="44"/>
      <c r="L23" s="44"/>
      <c r="M23" s="44"/>
      <c r="N23" s="44">
        <v>104402</v>
      </c>
      <c r="O23" s="44">
        <f>N23*E23</f>
        <v>626412</v>
      </c>
      <c r="P23" s="44"/>
      <c r="Q23" s="44">
        <f t="shared" si="1"/>
        <v>0</v>
      </c>
      <c r="R23" s="46" t="s">
        <v>93</v>
      </c>
      <c r="S23" s="44"/>
      <c r="T23" s="46" t="s">
        <v>94</v>
      </c>
    </row>
    <row r="24" spans="1:20" ht="274.5" customHeight="1">
      <c r="A24" s="22">
        <v>20</v>
      </c>
      <c r="B24" s="1" t="s">
        <v>61</v>
      </c>
      <c r="C24" s="3" t="s">
        <v>62</v>
      </c>
      <c r="D24" s="2" t="s">
        <v>11</v>
      </c>
      <c r="E24" s="27">
        <f>13+20</f>
        <v>33</v>
      </c>
      <c r="F24" s="59">
        <v>2701886</v>
      </c>
      <c r="G24" s="26">
        <f t="shared" si="0"/>
        <v>89162238</v>
      </c>
      <c r="H24" s="52"/>
      <c r="I24" s="52"/>
      <c r="J24" s="44"/>
      <c r="K24" s="44"/>
      <c r="L24" s="44"/>
      <c r="M24" s="44"/>
      <c r="N24" s="44">
        <v>2701886</v>
      </c>
      <c r="O24" s="44">
        <f t="shared" ref="O24:O33" si="2">N24*E24</f>
        <v>89162238</v>
      </c>
      <c r="P24" s="44"/>
      <c r="Q24" s="44">
        <f t="shared" si="1"/>
        <v>0</v>
      </c>
      <c r="R24" s="46" t="s">
        <v>93</v>
      </c>
      <c r="S24" s="44"/>
      <c r="T24" s="46" t="s">
        <v>95</v>
      </c>
    </row>
    <row r="25" spans="1:20" ht="171.75" customHeight="1">
      <c r="A25" s="22">
        <v>21</v>
      </c>
      <c r="B25" s="1" t="s">
        <v>71</v>
      </c>
      <c r="C25" s="32" t="s">
        <v>72</v>
      </c>
      <c r="D25" s="2" t="s">
        <v>11</v>
      </c>
      <c r="E25" s="27">
        <f>1+3</f>
        <v>4</v>
      </c>
      <c r="F25" s="59">
        <v>104402</v>
      </c>
      <c r="G25" s="26">
        <f t="shared" si="0"/>
        <v>417608</v>
      </c>
      <c r="H25" s="52"/>
      <c r="I25" s="52"/>
      <c r="J25" s="44"/>
      <c r="K25" s="44"/>
      <c r="L25" s="44"/>
      <c r="M25" s="44"/>
      <c r="N25" s="44">
        <v>104402</v>
      </c>
      <c r="O25" s="44">
        <f t="shared" si="2"/>
        <v>417608</v>
      </c>
      <c r="P25" s="44"/>
      <c r="Q25" s="44">
        <f t="shared" si="1"/>
        <v>0</v>
      </c>
      <c r="R25" s="46" t="s">
        <v>93</v>
      </c>
      <c r="S25" s="44"/>
      <c r="T25" s="46" t="s">
        <v>96</v>
      </c>
    </row>
    <row r="26" spans="1:20" ht="71.25" customHeight="1">
      <c r="A26" s="27">
        <v>22</v>
      </c>
      <c r="B26" s="1" t="s">
        <v>73</v>
      </c>
      <c r="C26" s="32" t="s">
        <v>74</v>
      </c>
      <c r="D26" s="2" t="s">
        <v>11</v>
      </c>
      <c r="E26" s="27">
        <f>2+10</f>
        <v>12</v>
      </c>
      <c r="F26" s="59">
        <v>45530</v>
      </c>
      <c r="G26" s="26">
        <f t="shared" si="0"/>
        <v>546360</v>
      </c>
      <c r="H26" s="52"/>
      <c r="I26" s="52"/>
      <c r="J26" s="44"/>
      <c r="K26" s="44"/>
      <c r="L26" s="44"/>
      <c r="M26" s="44"/>
      <c r="N26" s="44">
        <v>45530</v>
      </c>
      <c r="O26" s="44">
        <f t="shared" si="2"/>
        <v>546360</v>
      </c>
      <c r="P26" s="44"/>
      <c r="Q26" s="44">
        <f t="shared" si="1"/>
        <v>0</v>
      </c>
      <c r="R26" s="46" t="s">
        <v>93</v>
      </c>
      <c r="S26" s="44"/>
      <c r="T26" s="1" t="s">
        <v>73</v>
      </c>
    </row>
    <row r="27" spans="1:20" ht="33" customHeight="1">
      <c r="A27" s="22">
        <v>23</v>
      </c>
      <c r="B27" s="1" t="s">
        <v>75</v>
      </c>
      <c r="C27" s="32" t="s">
        <v>76</v>
      </c>
      <c r="D27" s="2" t="s">
        <v>11</v>
      </c>
      <c r="E27" s="27">
        <v>1</v>
      </c>
      <c r="F27" s="59">
        <v>37290</v>
      </c>
      <c r="G27" s="26">
        <f t="shared" si="0"/>
        <v>37290</v>
      </c>
      <c r="H27" s="52"/>
      <c r="I27" s="52"/>
      <c r="J27" s="44"/>
      <c r="K27" s="44"/>
      <c r="L27" s="44"/>
      <c r="M27" s="44"/>
      <c r="N27" s="44">
        <v>37290</v>
      </c>
      <c r="O27" s="44">
        <f t="shared" si="2"/>
        <v>37290</v>
      </c>
      <c r="P27" s="44"/>
      <c r="Q27" s="44">
        <f t="shared" si="1"/>
        <v>0</v>
      </c>
      <c r="R27" s="46" t="s">
        <v>93</v>
      </c>
      <c r="S27" s="44"/>
      <c r="T27" s="1" t="s">
        <v>75</v>
      </c>
    </row>
    <row r="28" spans="1:20" ht="75" customHeight="1">
      <c r="A28" s="22">
        <v>24</v>
      </c>
      <c r="B28" s="1" t="s">
        <v>63</v>
      </c>
      <c r="C28" s="32" t="s">
        <v>64</v>
      </c>
      <c r="D28" s="2" t="s">
        <v>11</v>
      </c>
      <c r="E28" s="27">
        <f>30+20</f>
        <v>50</v>
      </c>
      <c r="F28" s="59">
        <v>99070</v>
      </c>
      <c r="G28" s="26">
        <f t="shared" si="0"/>
        <v>4953500</v>
      </c>
      <c r="H28" s="52"/>
      <c r="I28" s="52"/>
      <c r="J28" s="44"/>
      <c r="K28" s="44"/>
      <c r="L28" s="44"/>
      <c r="M28" s="44"/>
      <c r="N28" s="44">
        <v>99070</v>
      </c>
      <c r="O28" s="44">
        <f t="shared" si="2"/>
        <v>4953500</v>
      </c>
      <c r="P28" s="44"/>
      <c r="Q28" s="44">
        <f t="shared" si="1"/>
        <v>0</v>
      </c>
      <c r="R28" s="46" t="s">
        <v>93</v>
      </c>
      <c r="S28" s="44"/>
      <c r="T28" s="1" t="s">
        <v>97</v>
      </c>
    </row>
    <row r="29" spans="1:20" ht="66" customHeight="1">
      <c r="A29" s="22">
        <v>25</v>
      </c>
      <c r="B29" s="1" t="s">
        <v>65</v>
      </c>
      <c r="C29" s="32" t="s">
        <v>66</v>
      </c>
      <c r="D29" s="2" t="s">
        <v>11</v>
      </c>
      <c r="E29" s="27">
        <f>2+10</f>
        <v>12</v>
      </c>
      <c r="F29" s="59">
        <v>100584</v>
      </c>
      <c r="G29" s="26">
        <f t="shared" si="0"/>
        <v>1207008</v>
      </c>
      <c r="H29" s="52"/>
      <c r="I29" s="52"/>
      <c r="J29" s="44"/>
      <c r="K29" s="44"/>
      <c r="L29" s="44"/>
      <c r="M29" s="44"/>
      <c r="N29" s="44">
        <v>100584</v>
      </c>
      <c r="O29" s="44">
        <f t="shared" si="2"/>
        <v>1207008</v>
      </c>
      <c r="P29" s="44"/>
      <c r="Q29" s="44">
        <f t="shared" si="1"/>
        <v>0</v>
      </c>
      <c r="R29" s="46" t="s">
        <v>93</v>
      </c>
      <c r="S29" s="44"/>
      <c r="T29" s="1" t="s">
        <v>98</v>
      </c>
    </row>
    <row r="30" spans="1:20" ht="51.75" customHeight="1">
      <c r="A30" s="27">
        <v>26</v>
      </c>
      <c r="B30" s="33" t="s">
        <v>67</v>
      </c>
      <c r="C30" s="34" t="s">
        <v>68</v>
      </c>
      <c r="D30" s="35" t="s">
        <v>11</v>
      </c>
      <c r="E30" s="27">
        <f>10</f>
        <v>10</v>
      </c>
      <c r="F30" s="59">
        <v>59291</v>
      </c>
      <c r="G30" s="26">
        <f t="shared" si="0"/>
        <v>592910</v>
      </c>
      <c r="H30" s="52"/>
      <c r="I30" s="52"/>
      <c r="J30" s="44"/>
      <c r="K30" s="44"/>
      <c r="L30" s="44"/>
      <c r="M30" s="44"/>
      <c r="N30" s="44">
        <v>59291</v>
      </c>
      <c r="O30" s="44">
        <f t="shared" si="2"/>
        <v>592910</v>
      </c>
      <c r="P30" s="44"/>
      <c r="Q30" s="44">
        <f t="shared" si="1"/>
        <v>0</v>
      </c>
      <c r="R30" s="46" t="s">
        <v>93</v>
      </c>
      <c r="S30" s="44"/>
      <c r="T30" s="33" t="s">
        <v>99</v>
      </c>
    </row>
    <row r="31" spans="1:20" ht="39.75" customHeight="1">
      <c r="A31" s="22">
        <v>27</v>
      </c>
      <c r="B31" s="1" t="s">
        <v>69</v>
      </c>
      <c r="C31" s="3" t="s">
        <v>70</v>
      </c>
      <c r="D31" s="2" t="s">
        <v>11</v>
      </c>
      <c r="E31" s="27">
        <f>4+1</f>
        <v>5</v>
      </c>
      <c r="F31" s="59">
        <v>42352</v>
      </c>
      <c r="G31" s="26">
        <f t="shared" si="0"/>
        <v>211760</v>
      </c>
      <c r="H31" s="52"/>
      <c r="I31" s="52"/>
      <c r="J31" s="44"/>
      <c r="K31" s="44"/>
      <c r="L31" s="44"/>
      <c r="M31" s="44"/>
      <c r="N31" s="44">
        <v>42352</v>
      </c>
      <c r="O31" s="44">
        <f t="shared" si="2"/>
        <v>211760</v>
      </c>
      <c r="P31" s="44"/>
      <c r="Q31" s="44">
        <f t="shared" si="1"/>
        <v>0</v>
      </c>
      <c r="R31" s="46" t="s">
        <v>93</v>
      </c>
      <c r="S31" s="44"/>
      <c r="T31" s="46" t="s">
        <v>100</v>
      </c>
    </row>
    <row r="32" spans="1:20" ht="102.75" customHeight="1">
      <c r="A32" s="22">
        <v>28</v>
      </c>
      <c r="B32" s="1" t="s">
        <v>77</v>
      </c>
      <c r="C32" s="32" t="s">
        <v>78</v>
      </c>
      <c r="D32" s="2" t="s">
        <v>11</v>
      </c>
      <c r="E32" s="27">
        <v>2</v>
      </c>
      <c r="F32" s="59">
        <v>226570</v>
      </c>
      <c r="G32" s="26">
        <f t="shared" si="0"/>
        <v>453140</v>
      </c>
      <c r="H32" s="52"/>
      <c r="I32" s="52"/>
      <c r="J32" s="44"/>
      <c r="K32" s="44"/>
      <c r="L32" s="44"/>
      <c r="M32" s="44"/>
      <c r="N32" s="44">
        <v>226570</v>
      </c>
      <c r="O32" s="44">
        <f t="shared" si="2"/>
        <v>453140</v>
      </c>
      <c r="P32" s="44"/>
      <c r="Q32" s="44">
        <f t="shared" si="1"/>
        <v>0</v>
      </c>
      <c r="R32" s="46" t="s">
        <v>93</v>
      </c>
      <c r="S32" s="44"/>
      <c r="T32" s="46" t="s">
        <v>101</v>
      </c>
    </row>
    <row r="33" spans="1:20" ht="219" customHeight="1">
      <c r="A33" s="22">
        <v>29</v>
      </c>
      <c r="B33" s="1" t="s">
        <v>79</v>
      </c>
      <c r="C33" s="1" t="s">
        <v>80</v>
      </c>
      <c r="D33" s="2" t="s">
        <v>81</v>
      </c>
      <c r="E33" s="27">
        <v>100</v>
      </c>
      <c r="F33" s="59">
        <v>146000</v>
      </c>
      <c r="G33" s="26">
        <f t="shared" si="0"/>
        <v>14600000</v>
      </c>
      <c r="H33" s="52"/>
      <c r="I33" s="52"/>
      <c r="J33" s="44">
        <v>140000</v>
      </c>
      <c r="K33" s="31">
        <f>J33*E33</f>
        <v>14000000</v>
      </c>
      <c r="L33" s="44">
        <v>137000</v>
      </c>
      <c r="M33" s="31">
        <f>L33*E33</f>
        <v>13700000</v>
      </c>
      <c r="N33" s="44"/>
      <c r="O33" s="44">
        <f t="shared" si="2"/>
        <v>0</v>
      </c>
      <c r="P33" s="44"/>
      <c r="Q33" s="44">
        <f t="shared" si="1"/>
        <v>0</v>
      </c>
      <c r="R33" s="46" t="s">
        <v>92</v>
      </c>
      <c r="S33" s="46" t="s">
        <v>87</v>
      </c>
      <c r="T33" s="46" t="s">
        <v>91</v>
      </c>
    </row>
    <row r="34" spans="1:20" s="38" customFormat="1" ht="12" customHeight="1">
      <c r="A34" s="6"/>
      <c r="B34" s="4"/>
      <c r="C34" s="5"/>
      <c r="D34" s="6"/>
      <c r="E34" s="6"/>
      <c r="F34" s="6"/>
      <c r="G34" s="37">
        <f>SUM(G5:G33)</f>
        <v>150172092</v>
      </c>
      <c r="H34" s="36"/>
      <c r="I34" s="36"/>
      <c r="J34" s="48"/>
      <c r="K34" s="49">
        <f t="shared" ref="K34:M34" si="3">SUM(K23:K33)</f>
        <v>14000000</v>
      </c>
      <c r="L34" s="49"/>
      <c r="M34" s="49">
        <f t="shared" si="3"/>
        <v>13700000</v>
      </c>
      <c r="N34" s="49"/>
      <c r="O34" s="49">
        <f>SUM(O23:O33)</f>
        <v>98208226</v>
      </c>
      <c r="P34" s="60"/>
      <c r="Q34" s="49">
        <f>SUM(Q5:Q33)</f>
        <v>37363866</v>
      </c>
      <c r="R34" s="5"/>
      <c r="S34" s="36"/>
      <c r="T34" s="5"/>
    </row>
    <row r="37" spans="1:20" ht="15.75">
      <c r="C37" s="61" t="s">
        <v>14</v>
      </c>
    </row>
    <row r="38" spans="1:20" ht="15.75">
      <c r="C38" s="61" t="s">
        <v>15</v>
      </c>
    </row>
    <row r="39" spans="1:20" ht="15.75">
      <c r="C39" s="61"/>
    </row>
    <row r="40" spans="1:20" ht="15.75">
      <c r="C40" s="61" t="s">
        <v>16</v>
      </c>
    </row>
    <row r="41" spans="1:20" ht="15.75">
      <c r="C41" s="61"/>
    </row>
    <row r="42" spans="1:20" ht="15.75">
      <c r="C42" s="61" t="s">
        <v>17</v>
      </c>
    </row>
    <row r="43" spans="1:20" ht="15.75">
      <c r="C43" s="61" t="s">
        <v>82</v>
      </c>
    </row>
    <row r="44" spans="1:20" ht="15.75">
      <c r="C44" s="61"/>
    </row>
    <row r="45" spans="1:20" ht="15.75">
      <c r="C45" s="61" t="s">
        <v>18</v>
      </c>
    </row>
    <row r="46" spans="1:20" ht="15.75">
      <c r="C46" s="61"/>
    </row>
    <row r="47" spans="1:20" ht="15.75">
      <c r="C47" s="61" t="s">
        <v>19</v>
      </c>
    </row>
    <row r="48" spans="1:20" ht="15.75">
      <c r="B48" s="7"/>
      <c r="C48" s="61" t="s">
        <v>21</v>
      </c>
      <c r="F48" s="40"/>
      <c r="G48" s="7"/>
    </row>
    <row r="49" spans="3:3" ht="15.75">
      <c r="C49" s="61"/>
    </row>
    <row r="50" spans="3:3" ht="15.75">
      <c r="C50" s="61"/>
    </row>
  </sheetData>
  <mergeCells count="7">
    <mergeCell ref="P3:Q3"/>
    <mergeCell ref="E2:H2"/>
    <mergeCell ref="H5:H33"/>
    <mergeCell ref="I5:I33"/>
    <mergeCell ref="J3:K3"/>
    <mergeCell ref="L3:M3"/>
    <mergeCell ref="N3:O3"/>
  </mergeCells>
  <pageMargins left="0.51181102362204722" right="0.51181102362204722" top="0.55118110236220474" bottom="0.55118110236220474" header="0.11811023622047245" footer="0.11811023622047245"/>
  <pageSetup paperSize="9" scale="5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1</vt:lpstr>
      <vt:lpstr>приложение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123</cp:lastModifiedBy>
  <cp:lastPrinted>2024-05-17T07:40:14Z</cp:lastPrinted>
  <dcterms:created xsi:type="dcterms:W3CDTF">2021-01-14T03:33:14Z</dcterms:created>
  <dcterms:modified xsi:type="dcterms:W3CDTF">2024-05-17T07:41:34Z</dcterms:modified>
</cp:coreProperties>
</file>